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Works\KCG\KCG_HomePage\ホームページデータ\ko-cg\スポーツ\PhysicalFitness\最新\記録用紙\グループ\"/>
    </mc:Choice>
  </mc:AlternateContent>
  <xr:revisionPtr revIDLastSave="0" documentId="13_ncr:1_{80EDA822-33F7-4851-AB3D-5415BB9F6A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" sheetId="4" r:id="rId1"/>
    <sheet name="印刷シー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F265" i="2" l="1"/>
  <c r="CF238" i="2"/>
  <c r="CF211" i="2"/>
  <c r="CF184" i="2"/>
  <c r="CF157" i="2"/>
  <c r="CF130" i="2"/>
  <c r="CF103" i="2"/>
  <c r="CF76" i="2"/>
  <c r="CF49" i="2"/>
  <c r="CI49" i="2"/>
  <c r="CQ8" i="2" l="1"/>
  <c r="CP8" i="2"/>
  <c r="CO8" i="2"/>
  <c r="CN8" i="2"/>
  <c r="CM8" i="2"/>
  <c r="CM143" i="2" s="1"/>
  <c r="CL8" i="2"/>
  <c r="CK8" i="2"/>
  <c r="CJ8" i="2"/>
  <c r="CI8" i="2"/>
  <c r="CH8" i="2"/>
  <c r="CM255" i="2"/>
  <c r="CM256" i="2"/>
  <c r="CM257" i="2"/>
  <c r="CM258" i="2"/>
  <c r="CM259" i="2"/>
  <c r="CM260" i="2"/>
  <c r="CM261" i="2"/>
  <c r="CM262" i="2"/>
  <c r="CM263" i="2"/>
  <c r="CM254" i="2"/>
  <c r="CM228" i="2"/>
  <c r="CM229" i="2"/>
  <c r="CM230" i="2"/>
  <c r="CM231" i="2"/>
  <c r="CM232" i="2"/>
  <c r="CM233" i="2"/>
  <c r="CM234" i="2"/>
  <c r="CM235" i="2"/>
  <c r="CM236" i="2"/>
  <c r="CM227" i="2"/>
  <c r="CM201" i="2"/>
  <c r="CM202" i="2"/>
  <c r="CM203" i="2"/>
  <c r="CM204" i="2"/>
  <c r="CM205" i="2"/>
  <c r="CM206" i="2"/>
  <c r="CM207" i="2"/>
  <c r="CM208" i="2"/>
  <c r="CM209" i="2"/>
  <c r="CM200" i="2"/>
  <c r="CM174" i="2"/>
  <c r="CM175" i="2"/>
  <c r="CM176" i="2"/>
  <c r="CM177" i="2"/>
  <c r="CM178" i="2"/>
  <c r="CM179" i="2"/>
  <c r="CM180" i="2"/>
  <c r="CM181" i="2"/>
  <c r="CM182" i="2"/>
  <c r="CM173" i="2"/>
  <c r="CM147" i="2"/>
  <c r="CM148" i="2"/>
  <c r="CM149" i="2"/>
  <c r="CM150" i="2"/>
  <c r="CM151" i="2"/>
  <c r="CM152" i="2"/>
  <c r="CM153" i="2"/>
  <c r="CM154" i="2"/>
  <c r="CM155" i="2"/>
  <c r="CM146" i="2"/>
  <c r="CM120" i="2"/>
  <c r="CM121" i="2"/>
  <c r="CM122" i="2"/>
  <c r="CM123" i="2"/>
  <c r="CM124" i="2"/>
  <c r="CM125" i="2"/>
  <c r="CM126" i="2"/>
  <c r="CM127" i="2"/>
  <c r="CM128" i="2"/>
  <c r="CM119" i="2"/>
  <c r="CM93" i="2"/>
  <c r="CM94" i="2"/>
  <c r="CM95" i="2"/>
  <c r="CM96" i="2"/>
  <c r="CM97" i="2"/>
  <c r="CM98" i="2"/>
  <c r="CM99" i="2"/>
  <c r="CM100" i="2"/>
  <c r="CM101" i="2"/>
  <c r="CM92" i="2"/>
  <c r="CM66" i="2"/>
  <c r="CM67" i="2"/>
  <c r="CM68" i="2"/>
  <c r="CM69" i="2"/>
  <c r="CM70" i="2"/>
  <c r="CM71" i="2"/>
  <c r="CM72" i="2"/>
  <c r="CM73" i="2"/>
  <c r="CM74" i="2"/>
  <c r="CM65" i="2"/>
  <c r="CM39" i="2"/>
  <c r="CM40" i="2"/>
  <c r="CM41" i="2"/>
  <c r="CM42" i="2"/>
  <c r="CM43" i="2"/>
  <c r="CM44" i="2"/>
  <c r="CM45" i="2"/>
  <c r="CM46" i="2"/>
  <c r="CM47" i="2"/>
  <c r="CM38" i="2"/>
  <c r="CM12" i="2"/>
  <c r="CM252" i="2"/>
  <c r="CM251" i="2"/>
  <c r="CM225" i="2"/>
  <c r="CM224" i="2"/>
  <c r="CM198" i="2"/>
  <c r="CM197" i="2"/>
  <c r="CM171" i="2"/>
  <c r="CM170" i="2"/>
  <c r="CM144" i="2"/>
  <c r="CM117" i="2"/>
  <c r="CM90" i="2"/>
  <c r="CM63" i="2"/>
  <c r="CM36" i="2"/>
  <c r="CM250" i="2"/>
  <c r="CM223" i="2"/>
  <c r="CM196" i="2"/>
  <c r="CM169" i="2"/>
  <c r="CM142" i="2"/>
  <c r="CN145" i="2"/>
  <c r="CO145" i="2"/>
  <c r="CP145" i="2"/>
  <c r="CQ145" i="2"/>
  <c r="CM115" i="2"/>
  <c r="CM88" i="2"/>
  <c r="CM61" i="2"/>
  <c r="CM34" i="2"/>
  <c r="CH34" i="2"/>
  <c r="CM13" i="2"/>
  <c r="CM14" i="2"/>
  <c r="CM15" i="2"/>
  <c r="CM16" i="2"/>
  <c r="CM17" i="2"/>
  <c r="CM18" i="2"/>
  <c r="CM19" i="2"/>
  <c r="CM20" i="2"/>
  <c r="CN12" i="2"/>
  <c r="AG263" i="2"/>
  <c r="AE263" i="2"/>
  <c r="AG262" i="2"/>
  <c r="AE262" i="2"/>
  <c r="AG261" i="2"/>
  <c r="AE261" i="2"/>
  <c r="AG260" i="2"/>
  <c r="AE260" i="2"/>
  <c r="AG259" i="2"/>
  <c r="AE259" i="2"/>
  <c r="AG258" i="2"/>
  <c r="AE258" i="2"/>
  <c r="AG257" i="2"/>
  <c r="AE257" i="2"/>
  <c r="AG256" i="2"/>
  <c r="AE256" i="2"/>
  <c r="AG255" i="2"/>
  <c r="AE255" i="2"/>
  <c r="AG254" i="2"/>
  <c r="AE254" i="2"/>
  <c r="AG253" i="2"/>
  <c r="AE253" i="2"/>
  <c r="AG252" i="2"/>
  <c r="AE252" i="2"/>
  <c r="AG251" i="2"/>
  <c r="AE251" i="2"/>
  <c r="AE250" i="2"/>
  <c r="AE248" i="2"/>
  <c r="AG236" i="2"/>
  <c r="AE236" i="2"/>
  <c r="AG235" i="2"/>
  <c r="AE235" i="2"/>
  <c r="AG234" i="2"/>
  <c r="AE234" i="2"/>
  <c r="AG233" i="2"/>
  <c r="AE233" i="2"/>
  <c r="AG232" i="2"/>
  <c r="AE232" i="2"/>
  <c r="AG231" i="2"/>
  <c r="AE231" i="2"/>
  <c r="AG230" i="2"/>
  <c r="AE230" i="2"/>
  <c r="AG229" i="2"/>
  <c r="AE229" i="2"/>
  <c r="AG228" i="2"/>
  <c r="AE228" i="2"/>
  <c r="AG227" i="2"/>
  <c r="AE227" i="2"/>
  <c r="AG226" i="2"/>
  <c r="AE226" i="2"/>
  <c r="AG225" i="2"/>
  <c r="AE225" i="2"/>
  <c r="AG224" i="2"/>
  <c r="AE224" i="2"/>
  <c r="AE223" i="2"/>
  <c r="AE221" i="2"/>
  <c r="AG209" i="2"/>
  <c r="AE209" i="2"/>
  <c r="AG208" i="2"/>
  <c r="AE208" i="2"/>
  <c r="AG207" i="2"/>
  <c r="AE207" i="2"/>
  <c r="AG206" i="2"/>
  <c r="AE206" i="2"/>
  <c r="AG205" i="2"/>
  <c r="AE205" i="2"/>
  <c r="AG204" i="2"/>
  <c r="AE204" i="2"/>
  <c r="AG203" i="2"/>
  <c r="AE203" i="2"/>
  <c r="AG202" i="2"/>
  <c r="AE202" i="2"/>
  <c r="AG201" i="2"/>
  <c r="AE201" i="2"/>
  <c r="AG200" i="2"/>
  <c r="AE200" i="2"/>
  <c r="AG199" i="2"/>
  <c r="AE199" i="2"/>
  <c r="AG198" i="2"/>
  <c r="AE198" i="2"/>
  <c r="AG197" i="2"/>
  <c r="AE197" i="2"/>
  <c r="AE196" i="2"/>
  <c r="AE194" i="2"/>
  <c r="AG182" i="2"/>
  <c r="AE182" i="2"/>
  <c r="AG181" i="2"/>
  <c r="AE181" i="2"/>
  <c r="AG180" i="2"/>
  <c r="AE180" i="2"/>
  <c r="AG179" i="2"/>
  <c r="AE179" i="2"/>
  <c r="AG178" i="2"/>
  <c r="AE178" i="2"/>
  <c r="AG177" i="2"/>
  <c r="AE177" i="2"/>
  <c r="AG176" i="2"/>
  <c r="AE176" i="2"/>
  <c r="AG175" i="2"/>
  <c r="AE175" i="2"/>
  <c r="AG174" i="2"/>
  <c r="AE174" i="2"/>
  <c r="AG173" i="2"/>
  <c r="AE173" i="2"/>
  <c r="AG172" i="2"/>
  <c r="AE172" i="2"/>
  <c r="AG171" i="2"/>
  <c r="AE171" i="2"/>
  <c r="AG170" i="2"/>
  <c r="AE170" i="2"/>
  <c r="AE169" i="2"/>
  <c r="AE167" i="2"/>
  <c r="AG155" i="2"/>
  <c r="AE155" i="2"/>
  <c r="AG154" i="2"/>
  <c r="AE154" i="2"/>
  <c r="AG153" i="2"/>
  <c r="AE153" i="2"/>
  <c r="AG152" i="2"/>
  <c r="AE152" i="2"/>
  <c r="AG151" i="2"/>
  <c r="AE151" i="2"/>
  <c r="AG150" i="2"/>
  <c r="AE150" i="2"/>
  <c r="AG149" i="2"/>
  <c r="AE149" i="2"/>
  <c r="AG148" i="2"/>
  <c r="AE148" i="2"/>
  <c r="AG147" i="2"/>
  <c r="AE147" i="2"/>
  <c r="AG146" i="2"/>
  <c r="AE146" i="2"/>
  <c r="AG145" i="2"/>
  <c r="AE145" i="2"/>
  <c r="AG144" i="2"/>
  <c r="AE144" i="2"/>
  <c r="AG143" i="2"/>
  <c r="AE143" i="2"/>
  <c r="AE142" i="2"/>
  <c r="AE140" i="2"/>
  <c r="AG128" i="2"/>
  <c r="AE128" i="2"/>
  <c r="AG127" i="2"/>
  <c r="AE127" i="2"/>
  <c r="AG126" i="2"/>
  <c r="AE126" i="2"/>
  <c r="AG125" i="2"/>
  <c r="AE125" i="2"/>
  <c r="AG124" i="2"/>
  <c r="AE124" i="2"/>
  <c r="AG123" i="2"/>
  <c r="AE123" i="2"/>
  <c r="AG122" i="2"/>
  <c r="AE122" i="2"/>
  <c r="AG121" i="2"/>
  <c r="AE121" i="2"/>
  <c r="AG120" i="2"/>
  <c r="AE120" i="2"/>
  <c r="AG119" i="2"/>
  <c r="AE119" i="2"/>
  <c r="AG118" i="2"/>
  <c r="AE118" i="2"/>
  <c r="AG117" i="2"/>
  <c r="AE117" i="2"/>
  <c r="AG116" i="2"/>
  <c r="AE116" i="2"/>
  <c r="AE115" i="2"/>
  <c r="AE113" i="2"/>
  <c r="AG101" i="2"/>
  <c r="AE101" i="2"/>
  <c r="AG100" i="2"/>
  <c r="AE100" i="2"/>
  <c r="AG99" i="2"/>
  <c r="AE99" i="2"/>
  <c r="AG98" i="2"/>
  <c r="AE98" i="2"/>
  <c r="AG97" i="2"/>
  <c r="AE97" i="2"/>
  <c r="AG96" i="2"/>
  <c r="AE96" i="2"/>
  <c r="AG95" i="2"/>
  <c r="AE95" i="2"/>
  <c r="AG94" i="2"/>
  <c r="AE94" i="2"/>
  <c r="AG93" i="2"/>
  <c r="AE93" i="2"/>
  <c r="AG92" i="2"/>
  <c r="AE92" i="2"/>
  <c r="AG91" i="2"/>
  <c r="AE91" i="2"/>
  <c r="AG90" i="2"/>
  <c r="AE90" i="2"/>
  <c r="AG89" i="2"/>
  <c r="AE89" i="2"/>
  <c r="AE88" i="2"/>
  <c r="AE86" i="2"/>
  <c r="AG74" i="2"/>
  <c r="AE74" i="2"/>
  <c r="AG73" i="2"/>
  <c r="AE73" i="2"/>
  <c r="AG72" i="2"/>
  <c r="AE72" i="2"/>
  <c r="AG71" i="2"/>
  <c r="AE71" i="2"/>
  <c r="AG70" i="2"/>
  <c r="AE70" i="2"/>
  <c r="AG69" i="2"/>
  <c r="AE69" i="2"/>
  <c r="AG68" i="2"/>
  <c r="AE68" i="2"/>
  <c r="AG67" i="2"/>
  <c r="AE67" i="2"/>
  <c r="AG66" i="2"/>
  <c r="AE66" i="2"/>
  <c r="AG65" i="2"/>
  <c r="AE65" i="2"/>
  <c r="AG64" i="2"/>
  <c r="AE64" i="2"/>
  <c r="AG63" i="2"/>
  <c r="AE63" i="2"/>
  <c r="AG62" i="2"/>
  <c r="AE62" i="2"/>
  <c r="AE61" i="2"/>
  <c r="AE59" i="2"/>
  <c r="AE37" i="2"/>
  <c r="AE36" i="2"/>
  <c r="AG37" i="2"/>
  <c r="AG36" i="2"/>
  <c r="AG35" i="2"/>
  <c r="AE35" i="2"/>
  <c r="AE34" i="2"/>
  <c r="AE38" i="2"/>
  <c r="AG38" i="2"/>
  <c r="AG39" i="2"/>
  <c r="AE39" i="2"/>
  <c r="AG47" i="2"/>
  <c r="AE47" i="2"/>
  <c r="AG46" i="2"/>
  <c r="AE46" i="2"/>
  <c r="AG45" i="2"/>
  <c r="AE45" i="2"/>
  <c r="AG44" i="2"/>
  <c r="AE44" i="2"/>
  <c r="AG43" i="2"/>
  <c r="AE43" i="2"/>
  <c r="AG42" i="2"/>
  <c r="AE42" i="2"/>
  <c r="AG41" i="2"/>
  <c r="AE41" i="2"/>
  <c r="AG40" i="2"/>
  <c r="AE40" i="2"/>
  <c r="AG20" i="2"/>
  <c r="AG19" i="2"/>
  <c r="AG18" i="2"/>
  <c r="AG17" i="2"/>
  <c r="AG16" i="2"/>
  <c r="AG15" i="2"/>
  <c r="AG14" i="2"/>
  <c r="AG13" i="2"/>
  <c r="AG12" i="2"/>
  <c r="AE12" i="2"/>
  <c r="AE20" i="2"/>
  <c r="AE16" i="2"/>
  <c r="AE15" i="2"/>
  <c r="AE19" i="2"/>
  <c r="AE18" i="2"/>
  <c r="AE17" i="2"/>
  <c r="AE14" i="2"/>
  <c r="AE13" i="2"/>
  <c r="CM35" i="2" l="1"/>
  <c r="CM62" i="2"/>
  <c r="CM89" i="2"/>
  <c r="CM116" i="2"/>
  <c r="CA36" i="2"/>
  <c r="V49" i="2"/>
  <c r="CN251" i="2"/>
  <c r="B263" i="2"/>
  <c r="B262" i="2"/>
  <c r="I262" i="2" s="1"/>
  <c r="B261" i="2"/>
  <c r="B260" i="2"/>
  <c r="B259" i="2"/>
  <c r="B258" i="2"/>
  <c r="I258" i="2" s="1"/>
  <c r="B257" i="2"/>
  <c r="B256" i="2"/>
  <c r="B255" i="2"/>
  <c r="B254" i="2"/>
  <c r="I254" i="2" s="1"/>
  <c r="B236" i="2"/>
  <c r="B235" i="2"/>
  <c r="B234" i="2"/>
  <c r="I234" i="2" s="1"/>
  <c r="B233" i="2"/>
  <c r="B232" i="2"/>
  <c r="B231" i="2"/>
  <c r="B230" i="2"/>
  <c r="BZ230" i="2" s="1"/>
  <c r="B229" i="2"/>
  <c r="B228" i="2"/>
  <c r="B227" i="2"/>
  <c r="B209" i="2"/>
  <c r="B208" i="2"/>
  <c r="B207" i="2"/>
  <c r="I207" i="2" s="1"/>
  <c r="B206" i="2"/>
  <c r="B205" i="2"/>
  <c r="B204" i="2"/>
  <c r="B203" i="2"/>
  <c r="I203" i="2" s="1"/>
  <c r="B202" i="2"/>
  <c r="B201" i="2"/>
  <c r="B200" i="2"/>
  <c r="B182" i="2"/>
  <c r="B181" i="2"/>
  <c r="B180" i="2"/>
  <c r="BU180" i="2" s="1"/>
  <c r="B179" i="2"/>
  <c r="B178" i="2"/>
  <c r="B177" i="2"/>
  <c r="B176" i="2"/>
  <c r="BU176" i="2" s="1"/>
  <c r="B175" i="2"/>
  <c r="B174" i="2"/>
  <c r="B173" i="2"/>
  <c r="B155" i="2"/>
  <c r="CG155" i="2" s="1"/>
  <c r="B154" i="2"/>
  <c r="B153" i="2"/>
  <c r="CG153" i="2" s="1"/>
  <c r="B152" i="2"/>
  <c r="B151" i="2"/>
  <c r="BU151" i="2" s="1"/>
  <c r="B150" i="2"/>
  <c r="B149" i="2"/>
  <c r="CG149" i="2" s="1"/>
  <c r="B148" i="2"/>
  <c r="B147" i="2"/>
  <c r="CG147" i="2" s="1"/>
  <c r="B146" i="2"/>
  <c r="B128" i="2"/>
  <c r="BP128" i="2" s="1"/>
  <c r="B127" i="2"/>
  <c r="BU127" i="2" s="1"/>
  <c r="B126" i="2"/>
  <c r="BZ126" i="2" s="1"/>
  <c r="B125" i="2"/>
  <c r="BU125" i="2" s="1"/>
  <c r="B124" i="2"/>
  <c r="AD124" i="2" s="1"/>
  <c r="B123" i="2"/>
  <c r="CG123" i="2" s="1"/>
  <c r="B122" i="2"/>
  <c r="B121" i="2"/>
  <c r="BU121" i="2" s="1"/>
  <c r="B120" i="2"/>
  <c r="P120" i="2" s="1"/>
  <c r="B119" i="2"/>
  <c r="BZ119" i="2" s="1"/>
  <c r="B101" i="2"/>
  <c r="BZ101" i="2" s="1"/>
  <c r="B100" i="2"/>
  <c r="BI100" i="2" s="1"/>
  <c r="B99" i="2"/>
  <c r="BI99" i="2" s="1"/>
  <c r="B98" i="2"/>
  <c r="BP98" i="2" s="1"/>
  <c r="B97" i="2"/>
  <c r="BP97" i="2" s="1"/>
  <c r="B96" i="2"/>
  <c r="I96" i="2" s="1"/>
  <c r="B95" i="2"/>
  <c r="BU95" i="2" s="1"/>
  <c r="B94" i="2"/>
  <c r="I94" i="2" s="1"/>
  <c r="B93" i="2"/>
  <c r="BU93" i="2" s="1"/>
  <c r="B92" i="2"/>
  <c r="BU92" i="2" s="1"/>
  <c r="B74" i="2"/>
  <c r="BU74" i="2" s="1"/>
  <c r="B73" i="2"/>
  <c r="BU73" i="2" s="1"/>
  <c r="B72" i="2"/>
  <c r="B71" i="2"/>
  <c r="BU71" i="2" s="1"/>
  <c r="B70" i="2"/>
  <c r="BP70" i="2" s="1"/>
  <c r="B69" i="2"/>
  <c r="I69" i="2" s="1"/>
  <c r="B68" i="2"/>
  <c r="BI68" i="2" s="1"/>
  <c r="B67" i="2"/>
  <c r="BP67" i="2" s="1"/>
  <c r="B66" i="2"/>
  <c r="CG66" i="2" s="1"/>
  <c r="B65" i="2"/>
  <c r="CG65" i="2" s="1"/>
  <c r="B47" i="2"/>
  <c r="B46" i="2"/>
  <c r="AD46" i="2" s="1"/>
  <c r="B45" i="2"/>
  <c r="I45" i="2" s="1"/>
  <c r="B44" i="2"/>
  <c r="BI44" i="2" s="1"/>
  <c r="B43" i="2"/>
  <c r="W43" i="2" s="1"/>
  <c r="B42" i="2"/>
  <c r="I42" i="2" s="1"/>
  <c r="B41" i="2"/>
  <c r="P41" i="2" s="1"/>
  <c r="B40" i="2"/>
  <c r="B39" i="2"/>
  <c r="B38" i="2"/>
  <c r="B3" i="2"/>
  <c r="BY28" i="2"/>
  <c r="BY49" i="2"/>
  <c r="BY52" i="2"/>
  <c r="B20" i="2"/>
  <c r="I20" i="2" s="1"/>
  <c r="B19" i="2"/>
  <c r="BP19" i="2" s="1"/>
  <c r="B18" i="2"/>
  <c r="AK18" i="2" s="1"/>
  <c r="B17" i="2"/>
  <c r="B16" i="2"/>
  <c r="AR16" i="2" s="1"/>
  <c r="B15" i="2"/>
  <c r="AK15" i="2" s="1"/>
  <c r="B14" i="2"/>
  <c r="W14" i="2" s="1"/>
  <c r="B13" i="2"/>
  <c r="B12" i="2"/>
  <c r="BC28" i="2"/>
  <c r="BC49" i="2"/>
  <c r="AX28" i="2"/>
  <c r="CA12" i="2"/>
  <c r="A26" i="2"/>
  <c r="B11" i="2"/>
  <c r="A11" i="2"/>
  <c r="AE32" i="2"/>
  <c r="CF241" i="2"/>
  <c r="BY241" i="2"/>
  <c r="BT241" i="2"/>
  <c r="BO241" i="2"/>
  <c r="BH241" i="2"/>
  <c r="BC241" i="2"/>
  <c r="AX241" i="2"/>
  <c r="AQ241" i="2"/>
  <c r="AJ241" i="2"/>
  <c r="AC241" i="2"/>
  <c r="V241" i="2"/>
  <c r="O241" i="2"/>
  <c r="H241" i="2"/>
  <c r="A241" i="2"/>
  <c r="CF214" i="2"/>
  <c r="BY214" i="2"/>
  <c r="BT214" i="2"/>
  <c r="BO214" i="2"/>
  <c r="BH214" i="2"/>
  <c r="BC214" i="2"/>
  <c r="AX214" i="2"/>
  <c r="AQ214" i="2"/>
  <c r="AJ214" i="2"/>
  <c r="AC214" i="2"/>
  <c r="V214" i="2"/>
  <c r="O214" i="2"/>
  <c r="H214" i="2"/>
  <c r="A214" i="2"/>
  <c r="CF187" i="2"/>
  <c r="BY187" i="2"/>
  <c r="BT187" i="2"/>
  <c r="BO187" i="2"/>
  <c r="BH187" i="2"/>
  <c r="BC187" i="2"/>
  <c r="AX187" i="2"/>
  <c r="AQ187" i="2"/>
  <c r="AJ187" i="2"/>
  <c r="AC187" i="2"/>
  <c r="V187" i="2"/>
  <c r="O187" i="2"/>
  <c r="H187" i="2"/>
  <c r="A187" i="2"/>
  <c r="CF160" i="2"/>
  <c r="BY160" i="2"/>
  <c r="BT160" i="2"/>
  <c r="BO160" i="2"/>
  <c r="BH160" i="2"/>
  <c r="BC160" i="2"/>
  <c r="AX160" i="2"/>
  <c r="AQ160" i="2"/>
  <c r="AJ160" i="2"/>
  <c r="AC160" i="2"/>
  <c r="V160" i="2"/>
  <c r="O160" i="2"/>
  <c r="H160" i="2"/>
  <c r="A160" i="2"/>
  <c r="CF133" i="2"/>
  <c r="BY133" i="2"/>
  <c r="BT133" i="2"/>
  <c r="BO133" i="2"/>
  <c r="BH133" i="2"/>
  <c r="BC133" i="2"/>
  <c r="AX133" i="2"/>
  <c r="AQ133" i="2"/>
  <c r="AJ133" i="2"/>
  <c r="AC133" i="2"/>
  <c r="V133" i="2"/>
  <c r="O133" i="2"/>
  <c r="H133" i="2"/>
  <c r="A133" i="2"/>
  <c r="CF106" i="2"/>
  <c r="BY106" i="2"/>
  <c r="BT106" i="2"/>
  <c r="BO106" i="2"/>
  <c r="BH106" i="2"/>
  <c r="BC106" i="2"/>
  <c r="AX106" i="2"/>
  <c r="AQ106" i="2"/>
  <c r="AJ106" i="2"/>
  <c r="AC106" i="2"/>
  <c r="V106" i="2"/>
  <c r="O106" i="2"/>
  <c r="H106" i="2"/>
  <c r="A106" i="2"/>
  <c r="CF79" i="2"/>
  <c r="BY79" i="2"/>
  <c r="BT79" i="2"/>
  <c r="BO79" i="2"/>
  <c r="BH79" i="2"/>
  <c r="BC79" i="2"/>
  <c r="AX79" i="2"/>
  <c r="AQ79" i="2"/>
  <c r="AJ79" i="2"/>
  <c r="AC79" i="2"/>
  <c r="V79" i="2"/>
  <c r="O79" i="2"/>
  <c r="H79" i="2"/>
  <c r="A79" i="2"/>
  <c r="BT52" i="2"/>
  <c r="BO52" i="2"/>
  <c r="BH52" i="2"/>
  <c r="BC52" i="2"/>
  <c r="AX52" i="2"/>
  <c r="AQ52" i="2"/>
  <c r="AJ52" i="2"/>
  <c r="AC52" i="2"/>
  <c r="A53" i="2"/>
  <c r="BY53" i="2" s="1"/>
  <c r="A28" i="2"/>
  <c r="R262" i="2"/>
  <c r="R235" i="2"/>
  <c r="R208" i="2"/>
  <c r="R181" i="2"/>
  <c r="R154" i="2"/>
  <c r="R127" i="2"/>
  <c r="R100" i="2"/>
  <c r="R73" i="2"/>
  <c r="A269" i="2"/>
  <c r="A242" i="2"/>
  <c r="A215" i="2"/>
  <c r="A188" i="2"/>
  <c r="A161" i="2"/>
  <c r="A134" i="2"/>
  <c r="A107" i="2"/>
  <c r="A80" i="2"/>
  <c r="CI265" i="2"/>
  <c r="CI238" i="2"/>
  <c r="CI211" i="2"/>
  <c r="CI184" i="2"/>
  <c r="CI157" i="2"/>
  <c r="CI130" i="2"/>
  <c r="CI103" i="2"/>
  <c r="CI76" i="2"/>
  <c r="CQ263" i="2"/>
  <c r="CP263" i="2"/>
  <c r="CO263" i="2"/>
  <c r="CN263" i="2"/>
  <c r="CL263" i="2"/>
  <c r="CK263" i="2"/>
  <c r="CJ263" i="2"/>
  <c r="CI263" i="2"/>
  <c r="CH263" i="2"/>
  <c r="CQ262" i="2"/>
  <c r="CP262" i="2"/>
  <c r="CO262" i="2"/>
  <c r="CN262" i="2"/>
  <c r="CL262" i="2"/>
  <c r="CK262" i="2"/>
  <c r="CJ262" i="2"/>
  <c r="CI262" i="2"/>
  <c r="CH262" i="2"/>
  <c r="CQ261" i="2"/>
  <c r="CP261" i="2"/>
  <c r="CO261" i="2"/>
  <c r="CN261" i="2"/>
  <c r="CL261" i="2"/>
  <c r="CK261" i="2"/>
  <c r="CJ261" i="2"/>
  <c r="CI261" i="2"/>
  <c r="CH261" i="2"/>
  <c r="CQ260" i="2"/>
  <c r="CP260" i="2"/>
  <c r="CO260" i="2"/>
  <c r="CN260" i="2"/>
  <c r="CL260" i="2"/>
  <c r="CK260" i="2"/>
  <c r="CJ260" i="2"/>
  <c r="CI260" i="2"/>
  <c r="CH260" i="2"/>
  <c r="CQ259" i="2"/>
  <c r="CP259" i="2"/>
  <c r="CO259" i="2"/>
  <c r="CN259" i="2"/>
  <c r="CL259" i="2"/>
  <c r="CK259" i="2"/>
  <c r="CJ259" i="2"/>
  <c r="CI259" i="2"/>
  <c r="CH259" i="2"/>
  <c r="CQ258" i="2"/>
  <c r="CP258" i="2"/>
  <c r="CO258" i="2"/>
  <c r="CN258" i="2"/>
  <c r="CL258" i="2"/>
  <c r="CK258" i="2"/>
  <c r="CJ258" i="2"/>
  <c r="CI258" i="2"/>
  <c r="CH258" i="2"/>
  <c r="CQ257" i="2"/>
  <c r="CP257" i="2"/>
  <c r="CO257" i="2"/>
  <c r="CN257" i="2"/>
  <c r="CL257" i="2"/>
  <c r="CK257" i="2"/>
  <c r="CJ257" i="2"/>
  <c r="CI257" i="2"/>
  <c r="CH257" i="2"/>
  <c r="CQ256" i="2"/>
  <c r="CP256" i="2"/>
  <c r="CO256" i="2"/>
  <c r="CN256" i="2"/>
  <c r="CL256" i="2"/>
  <c r="CK256" i="2"/>
  <c r="CJ256" i="2"/>
  <c r="CI256" i="2"/>
  <c r="CH256" i="2"/>
  <c r="CQ255" i="2"/>
  <c r="CP255" i="2"/>
  <c r="CO255" i="2"/>
  <c r="CN255" i="2"/>
  <c r="CL255" i="2"/>
  <c r="CK255" i="2"/>
  <c r="CJ255" i="2"/>
  <c r="CI255" i="2"/>
  <c r="CH255" i="2"/>
  <c r="CQ254" i="2"/>
  <c r="CP254" i="2"/>
  <c r="CO254" i="2"/>
  <c r="CN254" i="2"/>
  <c r="CL254" i="2"/>
  <c r="CK254" i="2"/>
  <c r="CJ254" i="2"/>
  <c r="CI254" i="2"/>
  <c r="CH254" i="2"/>
  <c r="CQ236" i="2"/>
  <c r="CP236" i="2"/>
  <c r="CO236" i="2"/>
  <c r="CN236" i="2"/>
  <c r="CL236" i="2"/>
  <c r="CK236" i="2"/>
  <c r="CJ236" i="2"/>
  <c r="CI236" i="2"/>
  <c r="CH236" i="2"/>
  <c r="CQ235" i="2"/>
  <c r="CP235" i="2"/>
  <c r="CO235" i="2"/>
  <c r="CN235" i="2"/>
  <c r="CL235" i="2"/>
  <c r="CK235" i="2"/>
  <c r="CJ235" i="2"/>
  <c r="CI235" i="2"/>
  <c r="CH235" i="2"/>
  <c r="CQ234" i="2"/>
  <c r="CP234" i="2"/>
  <c r="CO234" i="2"/>
  <c r="CN234" i="2"/>
  <c r="CL234" i="2"/>
  <c r="CK234" i="2"/>
  <c r="CJ234" i="2"/>
  <c r="CI234" i="2"/>
  <c r="CH234" i="2"/>
  <c r="CQ233" i="2"/>
  <c r="CP233" i="2"/>
  <c r="CO233" i="2"/>
  <c r="CN233" i="2"/>
  <c r="CL233" i="2"/>
  <c r="CK233" i="2"/>
  <c r="CJ233" i="2"/>
  <c r="CI233" i="2"/>
  <c r="CH233" i="2"/>
  <c r="CQ232" i="2"/>
  <c r="CP232" i="2"/>
  <c r="CO232" i="2"/>
  <c r="CN232" i="2"/>
  <c r="CL232" i="2"/>
  <c r="CK232" i="2"/>
  <c r="CJ232" i="2"/>
  <c r="CI232" i="2"/>
  <c r="CH232" i="2"/>
  <c r="CQ231" i="2"/>
  <c r="CP231" i="2"/>
  <c r="CO231" i="2"/>
  <c r="CN231" i="2"/>
  <c r="CL231" i="2"/>
  <c r="CK231" i="2"/>
  <c r="CJ231" i="2"/>
  <c r="CI231" i="2"/>
  <c r="CH231" i="2"/>
  <c r="CQ230" i="2"/>
  <c r="CP230" i="2"/>
  <c r="CO230" i="2"/>
  <c r="CN230" i="2"/>
  <c r="CL230" i="2"/>
  <c r="CK230" i="2"/>
  <c r="CJ230" i="2"/>
  <c r="CI230" i="2"/>
  <c r="CH230" i="2"/>
  <c r="CQ229" i="2"/>
  <c r="CP229" i="2"/>
  <c r="CO229" i="2"/>
  <c r="CN229" i="2"/>
  <c r="CL229" i="2"/>
  <c r="CK229" i="2"/>
  <c r="CJ229" i="2"/>
  <c r="CI229" i="2"/>
  <c r="CH229" i="2"/>
  <c r="CQ228" i="2"/>
  <c r="CP228" i="2"/>
  <c r="CO228" i="2"/>
  <c r="CN228" i="2"/>
  <c r="CL228" i="2"/>
  <c r="CK228" i="2"/>
  <c r="CJ228" i="2"/>
  <c r="CI228" i="2"/>
  <c r="CH228" i="2"/>
  <c r="CQ227" i="2"/>
  <c r="CP227" i="2"/>
  <c r="CO227" i="2"/>
  <c r="CN227" i="2"/>
  <c r="CL227" i="2"/>
  <c r="CK227" i="2"/>
  <c r="CJ227" i="2"/>
  <c r="CI227" i="2"/>
  <c r="CH227" i="2"/>
  <c r="CQ209" i="2"/>
  <c r="CP209" i="2"/>
  <c r="CO209" i="2"/>
  <c r="CN209" i="2"/>
  <c r="CL209" i="2"/>
  <c r="CK209" i="2"/>
  <c r="CJ209" i="2"/>
  <c r="CI209" i="2"/>
  <c r="CH209" i="2"/>
  <c r="CQ208" i="2"/>
  <c r="CP208" i="2"/>
  <c r="CO208" i="2"/>
  <c r="CN208" i="2"/>
  <c r="CL208" i="2"/>
  <c r="CK208" i="2"/>
  <c r="CJ208" i="2"/>
  <c r="CI208" i="2"/>
  <c r="CH208" i="2"/>
  <c r="CQ207" i="2"/>
  <c r="CP207" i="2"/>
  <c r="CO207" i="2"/>
  <c r="CN207" i="2"/>
  <c r="CL207" i="2"/>
  <c r="CK207" i="2"/>
  <c r="CJ207" i="2"/>
  <c r="CI207" i="2"/>
  <c r="CH207" i="2"/>
  <c r="CQ206" i="2"/>
  <c r="CP206" i="2"/>
  <c r="CO206" i="2"/>
  <c r="CN206" i="2"/>
  <c r="CL206" i="2"/>
  <c r="CK206" i="2"/>
  <c r="CJ206" i="2"/>
  <c r="CI206" i="2"/>
  <c r="CH206" i="2"/>
  <c r="CQ205" i="2"/>
  <c r="CP205" i="2"/>
  <c r="CO205" i="2"/>
  <c r="CN205" i="2"/>
  <c r="CL205" i="2"/>
  <c r="CK205" i="2"/>
  <c r="CJ205" i="2"/>
  <c r="CI205" i="2"/>
  <c r="CH205" i="2"/>
  <c r="CQ204" i="2"/>
  <c r="CP204" i="2"/>
  <c r="CO204" i="2"/>
  <c r="CN204" i="2"/>
  <c r="CL204" i="2"/>
  <c r="CK204" i="2"/>
  <c r="CJ204" i="2"/>
  <c r="CI204" i="2"/>
  <c r="CH204" i="2"/>
  <c r="CQ203" i="2"/>
  <c r="CP203" i="2"/>
  <c r="CO203" i="2"/>
  <c r="CN203" i="2"/>
  <c r="CL203" i="2"/>
  <c r="CK203" i="2"/>
  <c r="CJ203" i="2"/>
  <c r="CI203" i="2"/>
  <c r="CH203" i="2"/>
  <c r="CQ202" i="2"/>
  <c r="CP202" i="2"/>
  <c r="CO202" i="2"/>
  <c r="CN202" i="2"/>
  <c r="CL202" i="2"/>
  <c r="CK202" i="2"/>
  <c r="CJ202" i="2"/>
  <c r="CI202" i="2"/>
  <c r="CH202" i="2"/>
  <c r="CQ201" i="2"/>
  <c r="CP201" i="2"/>
  <c r="CO201" i="2"/>
  <c r="CN201" i="2"/>
  <c r="CL201" i="2"/>
  <c r="CK201" i="2"/>
  <c r="CJ201" i="2"/>
  <c r="CI201" i="2"/>
  <c r="CH201" i="2"/>
  <c r="CQ200" i="2"/>
  <c r="CP200" i="2"/>
  <c r="CO200" i="2"/>
  <c r="CN200" i="2"/>
  <c r="CL200" i="2"/>
  <c r="CK200" i="2"/>
  <c r="CJ200" i="2"/>
  <c r="CI200" i="2"/>
  <c r="CH200" i="2"/>
  <c r="CQ182" i="2"/>
  <c r="CP182" i="2"/>
  <c r="CO182" i="2"/>
  <c r="CN182" i="2"/>
  <c r="CL182" i="2"/>
  <c r="CK182" i="2"/>
  <c r="CJ182" i="2"/>
  <c r="CI182" i="2"/>
  <c r="CH182" i="2"/>
  <c r="CQ181" i="2"/>
  <c r="CP181" i="2"/>
  <c r="CO181" i="2"/>
  <c r="CN181" i="2"/>
  <c r="CL181" i="2"/>
  <c r="CK181" i="2"/>
  <c r="CJ181" i="2"/>
  <c r="CI181" i="2"/>
  <c r="CH181" i="2"/>
  <c r="CQ180" i="2"/>
  <c r="CP180" i="2"/>
  <c r="CO180" i="2"/>
  <c r="CN180" i="2"/>
  <c r="CL180" i="2"/>
  <c r="CK180" i="2"/>
  <c r="CJ180" i="2"/>
  <c r="CI180" i="2"/>
  <c r="CH180" i="2"/>
  <c r="CQ179" i="2"/>
  <c r="CP179" i="2"/>
  <c r="CO179" i="2"/>
  <c r="CN179" i="2"/>
  <c r="CL179" i="2"/>
  <c r="CK179" i="2"/>
  <c r="CJ179" i="2"/>
  <c r="CI179" i="2"/>
  <c r="CH179" i="2"/>
  <c r="CQ178" i="2"/>
  <c r="CP178" i="2"/>
  <c r="CO178" i="2"/>
  <c r="CN178" i="2"/>
  <c r="CL178" i="2"/>
  <c r="CK178" i="2"/>
  <c r="CJ178" i="2"/>
  <c r="CI178" i="2"/>
  <c r="CH178" i="2"/>
  <c r="CQ177" i="2"/>
  <c r="CP177" i="2"/>
  <c r="CO177" i="2"/>
  <c r="CN177" i="2"/>
  <c r="CL177" i="2"/>
  <c r="CK177" i="2"/>
  <c r="CJ177" i="2"/>
  <c r="CI177" i="2"/>
  <c r="CH177" i="2"/>
  <c r="CQ176" i="2"/>
  <c r="CP176" i="2"/>
  <c r="CO176" i="2"/>
  <c r="CN176" i="2"/>
  <c r="CL176" i="2"/>
  <c r="CK176" i="2"/>
  <c r="CJ176" i="2"/>
  <c r="CI176" i="2"/>
  <c r="CH176" i="2"/>
  <c r="CQ175" i="2"/>
  <c r="CP175" i="2"/>
  <c r="CO175" i="2"/>
  <c r="CN175" i="2"/>
  <c r="CL175" i="2"/>
  <c r="CK175" i="2"/>
  <c r="CJ175" i="2"/>
  <c r="CI175" i="2"/>
  <c r="CH175" i="2"/>
  <c r="CQ174" i="2"/>
  <c r="CP174" i="2"/>
  <c r="CO174" i="2"/>
  <c r="CN174" i="2"/>
  <c r="CL174" i="2"/>
  <c r="CK174" i="2"/>
  <c r="CJ174" i="2"/>
  <c r="CI174" i="2"/>
  <c r="CH174" i="2"/>
  <c r="CQ173" i="2"/>
  <c r="CP173" i="2"/>
  <c r="CO173" i="2"/>
  <c r="CN173" i="2"/>
  <c r="CL173" i="2"/>
  <c r="CK173" i="2"/>
  <c r="CJ173" i="2"/>
  <c r="CI173" i="2"/>
  <c r="CH173" i="2"/>
  <c r="CQ155" i="2"/>
  <c r="CP155" i="2"/>
  <c r="CO155" i="2"/>
  <c r="CN155" i="2"/>
  <c r="CL155" i="2"/>
  <c r="CK155" i="2"/>
  <c r="CJ155" i="2"/>
  <c r="CI155" i="2"/>
  <c r="CH155" i="2"/>
  <c r="CQ154" i="2"/>
  <c r="CP154" i="2"/>
  <c r="CO154" i="2"/>
  <c r="CN154" i="2"/>
  <c r="CL154" i="2"/>
  <c r="CK154" i="2"/>
  <c r="CJ154" i="2"/>
  <c r="CI154" i="2"/>
  <c r="CH154" i="2"/>
  <c r="CQ153" i="2"/>
  <c r="CP153" i="2"/>
  <c r="CO153" i="2"/>
  <c r="CN153" i="2"/>
  <c r="CL153" i="2"/>
  <c r="CK153" i="2"/>
  <c r="CJ153" i="2"/>
  <c r="CI153" i="2"/>
  <c r="CH153" i="2"/>
  <c r="CQ152" i="2"/>
  <c r="CP152" i="2"/>
  <c r="CO152" i="2"/>
  <c r="CN152" i="2"/>
  <c r="CL152" i="2"/>
  <c r="CK152" i="2"/>
  <c r="CJ152" i="2"/>
  <c r="CI152" i="2"/>
  <c r="CH152" i="2"/>
  <c r="CQ151" i="2"/>
  <c r="CP151" i="2"/>
  <c r="CO151" i="2"/>
  <c r="CN151" i="2"/>
  <c r="CL151" i="2"/>
  <c r="CK151" i="2"/>
  <c r="CJ151" i="2"/>
  <c r="CI151" i="2"/>
  <c r="CH151" i="2"/>
  <c r="CQ150" i="2"/>
  <c r="CP150" i="2"/>
  <c r="CO150" i="2"/>
  <c r="CN150" i="2"/>
  <c r="CL150" i="2"/>
  <c r="CK150" i="2"/>
  <c r="CJ150" i="2"/>
  <c r="CI150" i="2"/>
  <c r="CH150" i="2"/>
  <c r="CQ149" i="2"/>
  <c r="CP149" i="2"/>
  <c r="CO149" i="2"/>
  <c r="CN149" i="2"/>
  <c r="CL149" i="2"/>
  <c r="CK149" i="2"/>
  <c r="CJ149" i="2"/>
  <c r="CI149" i="2"/>
  <c r="CH149" i="2"/>
  <c r="CQ148" i="2"/>
  <c r="CP148" i="2"/>
  <c r="CO148" i="2"/>
  <c r="CN148" i="2"/>
  <c r="CL148" i="2"/>
  <c r="CK148" i="2"/>
  <c r="CJ148" i="2"/>
  <c r="CI148" i="2"/>
  <c r="CH148" i="2"/>
  <c r="CQ147" i="2"/>
  <c r="CP147" i="2"/>
  <c r="CO147" i="2"/>
  <c r="CN147" i="2"/>
  <c r="CL147" i="2"/>
  <c r="CK147" i="2"/>
  <c r="CJ147" i="2"/>
  <c r="CI147" i="2"/>
  <c r="CH147" i="2"/>
  <c r="CQ146" i="2"/>
  <c r="CP146" i="2"/>
  <c r="CO146" i="2"/>
  <c r="CN146" i="2"/>
  <c r="CL146" i="2"/>
  <c r="CK146" i="2"/>
  <c r="CJ146" i="2"/>
  <c r="CI146" i="2"/>
  <c r="CH146" i="2"/>
  <c r="CQ128" i="2"/>
  <c r="CP128" i="2"/>
  <c r="CO128" i="2"/>
  <c r="CN128" i="2"/>
  <c r="CL128" i="2"/>
  <c r="CK128" i="2"/>
  <c r="CJ128" i="2"/>
  <c r="CI128" i="2"/>
  <c r="CH128" i="2"/>
  <c r="CQ127" i="2"/>
  <c r="CP127" i="2"/>
  <c r="CO127" i="2"/>
  <c r="CN127" i="2"/>
  <c r="CL127" i="2"/>
  <c r="CK127" i="2"/>
  <c r="CJ127" i="2"/>
  <c r="CI127" i="2"/>
  <c r="CH127" i="2"/>
  <c r="CQ126" i="2"/>
  <c r="CP126" i="2"/>
  <c r="CO126" i="2"/>
  <c r="CN126" i="2"/>
  <c r="CL126" i="2"/>
  <c r="CK126" i="2"/>
  <c r="CJ126" i="2"/>
  <c r="CI126" i="2"/>
  <c r="CH126" i="2"/>
  <c r="CQ125" i="2"/>
  <c r="CP125" i="2"/>
  <c r="CO125" i="2"/>
  <c r="CN125" i="2"/>
  <c r="CL125" i="2"/>
  <c r="CK125" i="2"/>
  <c r="CJ125" i="2"/>
  <c r="CI125" i="2"/>
  <c r="CH125" i="2"/>
  <c r="CQ124" i="2"/>
  <c r="CP124" i="2"/>
  <c r="CO124" i="2"/>
  <c r="CN124" i="2"/>
  <c r="CL124" i="2"/>
  <c r="CK124" i="2"/>
  <c r="CJ124" i="2"/>
  <c r="CI124" i="2"/>
  <c r="CH124" i="2"/>
  <c r="CQ123" i="2"/>
  <c r="CP123" i="2"/>
  <c r="CO123" i="2"/>
  <c r="CN123" i="2"/>
  <c r="CL123" i="2"/>
  <c r="CK123" i="2"/>
  <c r="CJ123" i="2"/>
  <c r="CI123" i="2"/>
  <c r="CH123" i="2"/>
  <c r="CQ122" i="2"/>
  <c r="CP122" i="2"/>
  <c r="CO122" i="2"/>
  <c r="CN122" i="2"/>
  <c r="CL122" i="2"/>
  <c r="CK122" i="2"/>
  <c r="CJ122" i="2"/>
  <c r="CI122" i="2"/>
  <c r="CH122" i="2"/>
  <c r="CQ121" i="2"/>
  <c r="CP121" i="2"/>
  <c r="CO121" i="2"/>
  <c r="CN121" i="2"/>
  <c r="CL121" i="2"/>
  <c r="CK121" i="2"/>
  <c r="CJ121" i="2"/>
  <c r="CI121" i="2"/>
  <c r="CH121" i="2"/>
  <c r="CQ120" i="2"/>
  <c r="CP120" i="2"/>
  <c r="CO120" i="2"/>
  <c r="CN120" i="2"/>
  <c r="CL120" i="2"/>
  <c r="CK120" i="2"/>
  <c r="CJ120" i="2"/>
  <c r="CI120" i="2"/>
  <c r="CH120" i="2"/>
  <c r="CQ119" i="2"/>
  <c r="CP119" i="2"/>
  <c r="CO119" i="2"/>
  <c r="CN119" i="2"/>
  <c r="CL119" i="2"/>
  <c r="CK119" i="2"/>
  <c r="CJ119" i="2"/>
  <c r="CI119" i="2"/>
  <c r="CH119" i="2"/>
  <c r="CQ101" i="2"/>
  <c r="CP101" i="2"/>
  <c r="CO101" i="2"/>
  <c r="CN101" i="2"/>
  <c r="CL101" i="2"/>
  <c r="CK101" i="2"/>
  <c r="CJ101" i="2"/>
  <c r="CI101" i="2"/>
  <c r="CH101" i="2"/>
  <c r="CQ100" i="2"/>
  <c r="CP100" i="2"/>
  <c r="CO100" i="2"/>
  <c r="CN100" i="2"/>
  <c r="CL100" i="2"/>
  <c r="CK100" i="2"/>
  <c r="CJ100" i="2"/>
  <c r="CI100" i="2"/>
  <c r="CH100" i="2"/>
  <c r="CQ99" i="2"/>
  <c r="CP99" i="2"/>
  <c r="CO99" i="2"/>
  <c r="CN99" i="2"/>
  <c r="CL99" i="2"/>
  <c r="CK99" i="2"/>
  <c r="CJ99" i="2"/>
  <c r="CI99" i="2"/>
  <c r="CH99" i="2"/>
  <c r="CQ98" i="2"/>
  <c r="CP98" i="2"/>
  <c r="CO98" i="2"/>
  <c r="CN98" i="2"/>
  <c r="CL98" i="2"/>
  <c r="CK98" i="2"/>
  <c r="CJ98" i="2"/>
  <c r="CI98" i="2"/>
  <c r="CH98" i="2"/>
  <c r="CQ97" i="2"/>
  <c r="CP97" i="2"/>
  <c r="CO97" i="2"/>
  <c r="CN97" i="2"/>
  <c r="CL97" i="2"/>
  <c r="CK97" i="2"/>
  <c r="CJ97" i="2"/>
  <c r="CI97" i="2"/>
  <c r="CH97" i="2"/>
  <c r="CQ96" i="2"/>
  <c r="CP96" i="2"/>
  <c r="CO96" i="2"/>
  <c r="CN96" i="2"/>
  <c r="CL96" i="2"/>
  <c r="CK96" i="2"/>
  <c r="CJ96" i="2"/>
  <c r="CI96" i="2"/>
  <c r="CH96" i="2"/>
  <c r="CQ95" i="2"/>
  <c r="CP95" i="2"/>
  <c r="CO95" i="2"/>
  <c r="CN95" i="2"/>
  <c r="CL95" i="2"/>
  <c r="CK95" i="2"/>
  <c r="CJ95" i="2"/>
  <c r="CI95" i="2"/>
  <c r="CH95" i="2"/>
  <c r="CQ94" i="2"/>
  <c r="CP94" i="2"/>
  <c r="CO94" i="2"/>
  <c r="CN94" i="2"/>
  <c r="CL94" i="2"/>
  <c r="CK94" i="2"/>
  <c r="CJ94" i="2"/>
  <c r="CI94" i="2"/>
  <c r="CH94" i="2"/>
  <c r="CQ93" i="2"/>
  <c r="CP93" i="2"/>
  <c r="CO93" i="2"/>
  <c r="CN93" i="2"/>
  <c r="CL93" i="2"/>
  <c r="CK93" i="2"/>
  <c r="CJ93" i="2"/>
  <c r="CI93" i="2"/>
  <c r="CH93" i="2"/>
  <c r="CQ92" i="2"/>
  <c r="CP92" i="2"/>
  <c r="CO92" i="2"/>
  <c r="CN92" i="2"/>
  <c r="CL92" i="2"/>
  <c r="CK92" i="2"/>
  <c r="CJ92" i="2"/>
  <c r="CI92" i="2"/>
  <c r="CH92" i="2"/>
  <c r="CQ74" i="2"/>
  <c r="CP74" i="2"/>
  <c r="CO74" i="2"/>
  <c r="CN74" i="2"/>
  <c r="CL74" i="2"/>
  <c r="CK74" i="2"/>
  <c r="CJ74" i="2"/>
  <c r="CI74" i="2"/>
  <c r="CH74" i="2"/>
  <c r="CQ73" i="2"/>
  <c r="CP73" i="2"/>
  <c r="CO73" i="2"/>
  <c r="CN73" i="2"/>
  <c r="CL73" i="2"/>
  <c r="CK73" i="2"/>
  <c r="CJ73" i="2"/>
  <c r="CI73" i="2"/>
  <c r="CH73" i="2"/>
  <c r="CQ72" i="2"/>
  <c r="CP72" i="2"/>
  <c r="CO72" i="2"/>
  <c r="CN72" i="2"/>
  <c r="CL72" i="2"/>
  <c r="CK72" i="2"/>
  <c r="CJ72" i="2"/>
  <c r="CI72" i="2"/>
  <c r="CH72" i="2"/>
  <c r="CQ71" i="2"/>
  <c r="CP71" i="2"/>
  <c r="CO71" i="2"/>
  <c r="CN71" i="2"/>
  <c r="CL71" i="2"/>
  <c r="CK71" i="2"/>
  <c r="CJ71" i="2"/>
  <c r="CI71" i="2"/>
  <c r="CH71" i="2"/>
  <c r="CQ70" i="2"/>
  <c r="CP70" i="2"/>
  <c r="CO70" i="2"/>
  <c r="CN70" i="2"/>
  <c r="CL70" i="2"/>
  <c r="CK70" i="2"/>
  <c r="CJ70" i="2"/>
  <c r="CI70" i="2"/>
  <c r="CH70" i="2"/>
  <c r="CQ69" i="2"/>
  <c r="CP69" i="2"/>
  <c r="CO69" i="2"/>
  <c r="CN69" i="2"/>
  <c r="CL69" i="2"/>
  <c r="CK69" i="2"/>
  <c r="CJ69" i="2"/>
  <c r="CI69" i="2"/>
  <c r="CH69" i="2"/>
  <c r="CQ68" i="2"/>
  <c r="CP68" i="2"/>
  <c r="CO68" i="2"/>
  <c r="CN68" i="2"/>
  <c r="CL68" i="2"/>
  <c r="CK68" i="2"/>
  <c r="CJ68" i="2"/>
  <c r="CI68" i="2"/>
  <c r="CH68" i="2"/>
  <c r="CQ67" i="2"/>
  <c r="CP67" i="2"/>
  <c r="CO67" i="2"/>
  <c r="CN67" i="2"/>
  <c r="CL67" i="2"/>
  <c r="CK67" i="2"/>
  <c r="CJ67" i="2"/>
  <c r="CI67" i="2"/>
  <c r="CH67" i="2"/>
  <c r="CQ66" i="2"/>
  <c r="CP66" i="2"/>
  <c r="CO66" i="2"/>
  <c r="CN66" i="2"/>
  <c r="CL66" i="2"/>
  <c r="CK66" i="2"/>
  <c r="CJ66" i="2"/>
  <c r="CI66" i="2"/>
  <c r="CH66" i="2"/>
  <c r="CQ65" i="2"/>
  <c r="CP65" i="2"/>
  <c r="CO65" i="2"/>
  <c r="CN65" i="2"/>
  <c r="CL65" i="2"/>
  <c r="CK65" i="2"/>
  <c r="CJ65" i="2"/>
  <c r="CI65" i="2"/>
  <c r="CH65" i="2"/>
  <c r="CQ39" i="2"/>
  <c r="CQ40" i="2"/>
  <c r="CQ41" i="2"/>
  <c r="CQ42" i="2"/>
  <c r="CQ43" i="2"/>
  <c r="CQ44" i="2"/>
  <c r="CQ45" i="2"/>
  <c r="CQ46" i="2"/>
  <c r="CQ47" i="2"/>
  <c r="CP39" i="2"/>
  <c r="CP40" i="2"/>
  <c r="CP41" i="2"/>
  <c r="CP42" i="2"/>
  <c r="CP43" i="2"/>
  <c r="CP44" i="2"/>
  <c r="CP45" i="2"/>
  <c r="CP46" i="2"/>
  <c r="CP47" i="2"/>
  <c r="CO39" i="2"/>
  <c r="CO40" i="2"/>
  <c r="CO41" i="2"/>
  <c r="CO42" i="2"/>
  <c r="CO43" i="2"/>
  <c r="CO44" i="2"/>
  <c r="CO45" i="2"/>
  <c r="CO46" i="2"/>
  <c r="CO47" i="2"/>
  <c r="CN39" i="2"/>
  <c r="CN40" i="2"/>
  <c r="CN41" i="2"/>
  <c r="CN42" i="2"/>
  <c r="CN43" i="2"/>
  <c r="CN44" i="2"/>
  <c r="CN45" i="2"/>
  <c r="CN46" i="2"/>
  <c r="CN47" i="2"/>
  <c r="CL39" i="2"/>
  <c r="CL40" i="2"/>
  <c r="CL41" i="2"/>
  <c r="CL42" i="2"/>
  <c r="CL43" i="2"/>
  <c r="CL44" i="2"/>
  <c r="CL45" i="2"/>
  <c r="CL46" i="2"/>
  <c r="CL47" i="2"/>
  <c r="CK39" i="2"/>
  <c r="CK40" i="2"/>
  <c r="CK41" i="2"/>
  <c r="CK42" i="2"/>
  <c r="CK43" i="2"/>
  <c r="CK44" i="2"/>
  <c r="CK45" i="2"/>
  <c r="CK46" i="2"/>
  <c r="CK47" i="2"/>
  <c r="CJ39" i="2"/>
  <c r="CJ40" i="2"/>
  <c r="CJ41" i="2"/>
  <c r="CJ42" i="2"/>
  <c r="CJ43" i="2"/>
  <c r="CJ44" i="2"/>
  <c r="CJ45" i="2"/>
  <c r="CJ46" i="2"/>
  <c r="CJ47" i="2"/>
  <c r="CI39" i="2"/>
  <c r="CI40" i="2"/>
  <c r="CI41" i="2"/>
  <c r="CI42" i="2"/>
  <c r="CI43" i="2"/>
  <c r="CI44" i="2"/>
  <c r="CI45" i="2"/>
  <c r="CI46" i="2"/>
  <c r="CI47" i="2"/>
  <c r="CH39" i="2"/>
  <c r="CH40" i="2"/>
  <c r="CH41" i="2"/>
  <c r="CH42" i="2"/>
  <c r="CH43" i="2"/>
  <c r="CH44" i="2"/>
  <c r="CH45" i="2"/>
  <c r="CH46" i="2"/>
  <c r="CH47" i="2"/>
  <c r="CQ38" i="2"/>
  <c r="CP38" i="2"/>
  <c r="CO38" i="2"/>
  <c r="CN38" i="2"/>
  <c r="CL38" i="2"/>
  <c r="CK38" i="2"/>
  <c r="CJ38" i="2"/>
  <c r="CI38" i="2"/>
  <c r="CH38" i="2"/>
  <c r="CQ13" i="2"/>
  <c r="CQ14" i="2"/>
  <c r="CQ15" i="2"/>
  <c r="CQ16" i="2"/>
  <c r="CQ17" i="2"/>
  <c r="CQ18" i="2"/>
  <c r="CQ19" i="2"/>
  <c r="CQ20" i="2"/>
  <c r="CP13" i="2"/>
  <c r="CP14" i="2"/>
  <c r="CP15" i="2"/>
  <c r="CP16" i="2"/>
  <c r="CP17" i="2"/>
  <c r="CP18" i="2"/>
  <c r="CP19" i="2"/>
  <c r="CP20" i="2"/>
  <c r="CO13" i="2"/>
  <c r="CO14" i="2"/>
  <c r="CO15" i="2"/>
  <c r="CO16" i="2"/>
  <c r="CO17" i="2"/>
  <c r="CO18" i="2"/>
  <c r="CO19" i="2"/>
  <c r="CO20" i="2"/>
  <c r="CN13" i="2"/>
  <c r="CN14" i="2"/>
  <c r="CN15" i="2"/>
  <c r="CN16" i="2"/>
  <c r="CN17" i="2"/>
  <c r="CN18" i="2"/>
  <c r="CN19" i="2"/>
  <c r="CN20" i="2"/>
  <c r="CL13" i="2"/>
  <c r="CL14" i="2"/>
  <c r="CL15" i="2"/>
  <c r="CL16" i="2"/>
  <c r="CL17" i="2"/>
  <c r="CL18" i="2"/>
  <c r="CL19" i="2"/>
  <c r="CL20" i="2"/>
  <c r="CK13" i="2"/>
  <c r="CK14" i="2"/>
  <c r="CK15" i="2"/>
  <c r="CK16" i="2"/>
  <c r="CK17" i="2"/>
  <c r="CK18" i="2"/>
  <c r="CK19" i="2"/>
  <c r="CK20" i="2"/>
  <c r="CJ13" i="2"/>
  <c r="CJ14" i="2"/>
  <c r="CJ15" i="2"/>
  <c r="CJ16" i="2"/>
  <c r="CJ17" i="2"/>
  <c r="CJ18" i="2"/>
  <c r="CJ19" i="2"/>
  <c r="CJ20" i="2"/>
  <c r="CI13" i="2"/>
  <c r="CI14" i="2"/>
  <c r="CI15" i="2"/>
  <c r="CI16" i="2"/>
  <c r="CI17" i="2"/>
  <c r="CI18" i="2"/>
  <c r="CI19" i="2"/>
  <c r="CI20" i="2"/>
  <c r="CH13" i="2"/>
  <c r="CH14" i="2"/>
  <c r="CH15" i="2"/>
  <c r="CH16" i="2"/>
  <c r="CH17" i="2"/>
  <c r="CH18" i="2"/>
  <c r="CH19" i="2"/>
  <c r="CH20" i="2"/>
  <c r="CQ12" i="2"/>
  <c r="CP12" i="2"/>
  <c r="CO12" i="2"/>
  <c r="CL12" i="2"/>
  <c r="CK12" i="2"/>
  <c r="CJ12" i="2"/>
  <c r="CI12" i="2"/>
  <c r="CH12" i="2"/>
  <c r="CD12" i="2"/>
  <c r="CQ253" i="2"/>
  <c r="CP253" i="2"/>
  <c r="CO253" i="2"/>
  <c r="CN253" i="2"/>
  <c r="CL253" i="2"/>
  <c r="CK253" i="2"/>
  <c r="CJ253" i="2"/>
  <c r="CI253" i="2"/>
  <c r="CH253" i="2"/>
  <c r="CG253" i="2"/>
  <c r="CF253" i="2"/>
  <c r="CQ252" i="2"/>
  <c r="CP252" i="2"/>
  <c r="CO252" i="2"/>
  <c r="CN252" i="2"/>
  <c r="CL252" i="2"/>
  <c r="CK252" i="2"/>
  <c r="CJ252" i="2"/>
  <c r="CI252" i="2"/>
  <c r="CH252" i="2"/>
  <c r="CQ251" i="2"/>
  <c r="CP251" i="2"/>
  <c r="CO251" i="2"/>
  <c r="CL251" i="2"/>
  <c r="CK251" i="2"/>
  <c r="CJ251" i="2"/>
  <c r="CI251" i="2"/>
  <c r="CH251" i="2"/>
  <c r="CH250" i="2"/>
  <c r="CH248" i="2"/>
  <c r="CG248" i="2"/>
  <c r="CF248" i="2"/>
  <c r="CQ226" i="2"/>
  <c r="CP226" i="2"/>
  <c r="CO226" i="2"/>
  <c r="CN226" i="2"/>
  <c r="CL226" i="2"/>
  <c r="CK226" i="2"/>
  <c r="CJ226" i="2"/>
  <c r="CI226" i="2"/>
  <c r="CH226" i="2"/>
  <c r="CG226" i="2"/>
  <c r="CF226" i="2"/>
  <c r="CQ225" i="2"/>
  <c r="CP225" i="2"/>
  <c r="CO225" i="2"/>
  <c r="CN225" i="2"/>
  <c r="CL225" i="2"/>
  <c r="CK225" i="2"/>
  <c r="CJ225" i="2"/>
  <c r="CI225" i="2"/>
  <c r="CH225" i="2"/>
  <c r="CQ224" i="2"/>
  <c r="CP224" i="2"/>
  <c r="CO224" i="2"/>
  <c r="CL224" i="2"/>
  <c r="CK224" i="2"/>
  <c r="CJ224" i="2"/>
  <c r="CI224" i="2"/>
  <c r="CH224" i="2"/>
  <c r="CH223" i="2"/>
  <c r="CH221" i="2"/>
  <c r="CG221" i="2"/>
  <c r="CF221" i="2"/>
  <c r="CQ199" i="2"/>
  <c r="CP199" i="2"/>
  <c r="CO199" i="2"/>
  <c r="CN199" i="2"/>
  <c r="CL199" i="2"/>
  <c r="CK199" i="2"/>
  <c r="CJ199" i="2"/>
  <c r="CI199" i="2"/>
  <c r="CH199" i="2"/>
  <c r="CG199" i="2"/>
  <c r="CF199" i="2"/>
  <c r="CQ198" i="2"/>
  <c r="CP198" i="2"/>
  <c r="CO198" i="2"/>
  <c r="CN198" i="2"/>
  <c r="CL198" i="2"/>
  <c r="CK198" i="2"/>
  <c r="CJ198" i="2"/>
  <c r="CI198" i="2"/>
  <c r="CH198" i="2"/>
  <c r="CQ197" i="2"/>
  <c r="CP197" i="2"/>
  <c r="CO197" i="2"/>
  <c r="CL197" i="2"/>
  <c r="CK197" i="2"/>
  <c r="CJ197" i="2"/>
  <c r="CI197" i="2"/>
  <c r="CH197" i="2"/>
  <c r="CH196" i="2"/>
  <c r="CH194" i="2"/>
  <c r="CG194" i="2"/>
  <c r="CF194" i="2"/>
  <c r="CQ172" i="2"/>
  <c r="CP172" i="2"/>
  <c r="CO172" i="2"/>
  <c r="CN172" i="2"/>
  <c r="CL172" i="2"/>
  <c r="CK172" i="2"/>
  <c r="CJ172" i="2"/>
  <c r="CI172" i="2"/>
  <c r="CH172" i="2"/>
  <c r="CG172" i="2"/>
  <c r="CF172" i="2"/>
  <c r="CQ171" i="2"/>
  <c r="CP171" i="2"/>
  <c r="CO171" i="2"/>
  <c r="CN171" i="2"/>
  <c r="CL171" i="2"/>
  <c r="CK171" i="2"/>
  <c r="CJ171" i="2"/>
  <c r="CI171" i="2"/>
  <c r="CH171" i="2"/>
  <c r="CQ170" i="2"/>
  <c r="CP170" i="2"/>
  <c r="CO170" i="2"/>
  <c r="CL170" i="2"/>
  <c r="CK170" i="2"/>
  <c r="CJ170" i="2"/>
  <c r="CI170" i="2"/>
  <c r="CH170" i="2"/>
  <c r="CH169" i="2"/>
  <c r="CH167" i="2"/>
  <c r="CG167" i="2"/>
  <c r="CF167" i="2"/>
  <c r="CL145" i="2"/>
  <c r="CK145" i="2"/>
  <c r="CJ145" i="2"/>
  <c r="CI145" i="2"/>
  <c r="CH145" i="2"/>
  <c r="CG145" i="2"/>
  <c r="CF145" i="2"/>
  <c r="CQ144" i="2"/>
  <c r="CP144" i="2"/>
  <c r="CO144" i="2"/>
  <c r="CN144" i="2"/>
  <c r="CL144" i="2"/>
  <c r="CK144" i="2"/>
  <c r="CJ144" i="2"/>
  <c r="CI144" i="2"/>
  <c r="CH144" i="2"/>
  <c r="CQ143" i="2"/>
  <c r="CP143" i="2"/>
  <c r="CO143" i="2"/>
  <c r="CL143" i="2"/>
  <c r="CK143" i="2"/>
  <c r="CJ143" i="2"/>
  <c r="CI143" i="2"/>
  <c r="CH143" i="2"/>
  <c r="CH142" i="2"/>
  <c r="CH140" i="2"/>
  <c r="CG140" i="2"/>
  <c r="CF140" i="2"/>
  <c r="CQ118" i="2"/>
  <c r="CP118" i="2"/>
  <c r="CO118" i="2"/>
  <c r="CN118" i="2"/>
  <c r="CL118" i="2"/>
  <c r="CK118" i="2"/>
  <c r="CJ118" i="2"/>
  <c r="CI118" i="2"/>
  <c r="CH118" i="2"/>
  <c r="CG118" i="2"/>
  <c r="CF118" i="2"/>
  <c r="CQ117" i="2"/>
  <c r="CP117" i="2"/>
  <c r="CO117" i="2"/>
  <c r="CN117" i="2"/>
  <c r="CL117" i="2"/>
  <c r="CK117" i="2"/>
  <c r="CJ117" i="2"/>
  <c r="CI117" i="2"/>
  <c r="CH117" i="2"/>
  <c r="CQ116" i="2"/>
  <c r="CP116" i="2"/>
  <c r="CO116" i="2"/>
  <c r="CL116" i="2"/>
  <c r="CK116" i="2"/>
  <c r="CJ116" i="2"/>
  <c r="CI116" i="2"/>
  <c r="CH116" i="2"/>
  <c r="CH115" i="2"/>
  <c r="CH113" i="2"/>
  <c r="CG113" i="2"/>
  <c r="CF113" i="2"/>
  <c r="CQ91" i="2"/>
  <c r="CP91" i="2"/>
  <c r="CO91" i="2"/>
  <c r="CN91" i="2"/>
  <c r="CL91" i="2"/>
  <c r="CK91" i="2"/>
  <c r="CJ91" i="2"/>
  <c r="CI91" i="2"/>
  <c r="CH91" i="2"/>
  <c r="CG91" i="2"/>
  <c r="CF91" i="2"/>
  <c r="CQ90" i="2"/>
  <c r="CP90" i="2"/>
  <c r="CO90" i="2"/>
  <c r="CN90" i="2"/>
  <c r="CL90" i="2"/>
  <c r="CK90" i="2"/>
  <c r="CJ90" i="2"/>
  <c r="CI90" i="2"/>
  <c r="CH90" i="2"/>
  <c r="CQ89" i="2"/>
  <c r="CP89" i="2"/>
  <c r="CO89" i="2"/>
  <c r="CL89" i="2"/>
  <c r="CK89" i="2"/>
  <c r="CJ89" i="2"/>
  <c r="CI89" i="2"/>
  <c r="CH89" i="2"/>
  <c r="CH88" i="2"/>
  <c r="CH86" i="2"/>
  <c r="CG86" i="2"/>
  <c r="CF86" i="2"/>
  <c r="CQ64" i="2"/>
  <c r="CP64" i="2"/>
  <c r="CO64" i="2"/>
  <c r="CN64" i="2"/>
  <c r="CL64" i="2"/>
  <c r="CK64" i="2"/>
  <c r="CJ64" i="2"/>
  <c r="CI64" i="2"/>
  <c r="CH64" i="2"/>
  <c r="CG64" i="2"/>
  <c r="CF64" i="2"/>
  <c r="CQ63" i="2"/>
  <c r="CP63" i="2"/>
  <c r="CO63" i="2"/>
  <c r="CN63" i="2"/>
  <c r="CL63" i="2"/>
  <c r="CK63" i="2"/>
  <c r="CJ63" i="2"/>
  <c r="CI63" i="2"/>
  <c r="CH63" i="2"/>
  <c r="CQ62" i="2"/>
  <c r="CP62" i="2"/>
  <c r="CO62" i="2"/>
  <c r="CL62" i="2"/>
  <c r="CK62" i="2"/>
  <c r="CJ62" i="2"/>
  <c r="CI62" i="2"/>
  <c r="CH62" i="2"/>
  <c r="CH61" i="2"/>
  <c r="CH59" i="2"/>
  <c r="CG59" i="2"/>
  <c r="CF59" i="2"/>
  <c r="CQ37" i="2"/>
  <c r="CQ36" i="2"/>
  <c r="CQ35" i="2"/>
  <c r="CP35" i="2"/>
  <c r="CP37" i="2"/>
  <c r="CP36" i="2"/>
  <c r="CO35" i="2"/>
  <c r="CO37" i="2"/>
  <c r="CO36" i="2"/>
  <c r="CN37" i="2"/>
  <c r="CN36" i="2"/>
  <c r="CL37" i="2"/>
  <c r="CL36" i="2"/>
  <c r="CL35" i="2"/>
  <c r="CK35" i="2"/>
  <c r="CK37" i="2"/>
  <c r="CK36" i="2"/>
  <c r="CJ35" i="2"/>
  <c r="CJ37" i="2"/>
  <c r="CJ36" i="2"/>
  <c r="CI35" i="2"/>
  <c r="CI37" i="2"/>
  <c r="CI36" i="2"/>
  <c r="CH35" i="2"/>
  <c r="CG37" i="2"/>
  <c r="CF37" i="2"/>
  <c r="CH37" i="2"/>
  <c r="CH36" i="2"/>
  <c r="CH32" i="2"/>
  <c r="CG32" i="2"/>
  <c r="CF32" i="2"/>
  <c r="CA32" i="2"/>
  <c r="CD253" i="2"/>
  <c r="CC253" i="2"/>
  <c r="CB253" i="2"/>
  <c r="CA37" i="2"/>
  <c r="CA64" i="2" s="1"/>
  <c r="CA91" i="2" s="1"/>
  <c r="CA118" i="2" s="1"/>
  <c r="CA145" i="2" s="1"/>
  <c r="CA172" i="2" s="1"/>
  <c r="CA199" i="2" s="1"/>
  <c r="CA226" i="2" s="1"/>
  <c r="CA253" i="2" s="1"/>
  <c r="BZ253" i="2"/>
  <c r="BY253" i="2"/>
  <c r="CD252" i="2"/>
  <c r="CC252" i="2"/>
  <c r="CB252" i="2"/>
  <c r="CA252" i="2"/>
  <c r="CD251" i="2"/>
  <c r="CC251" i="2"/>
  <c r="CB251" i="2"/>
  <c r="CA251" i="2"/>
  <c r="CC250" i="2"/>
  <c r="CA250" i="2"/>
  <c r="CA248" i="2"/>
  <c r="BZ248" i="2"/>
  <c r="BY248" i="2"/>
  <c r="CD226" i="2"/>
  <c r="CC226" i="2"/>
  <c r="CB226" i="2"/>
  <c r="BZ226" i="2"/>
  <c r="BY226" i="2"/>
  <c r="CD225" i="2"/>
  <c r="CC225" i="2"/>
  <c r="CB225" i="2"/>
  <c r="CA225" i="2"/>
  <c r="CD224" i="2"/>
  <c r="CC224" i="2"/>
  <c r="CB224" i="2"/>
  <c r="CA224" i="2"/>
  <c r="CC223" i="2"/>
  <c r="CA223" i="2"/>
  <c r="CA221" i="2"/>
  <c r="BZ221" i="2"/>
  <c r="BY221" i="2"/>
  <c r="CD199" i="2"/>
  <c r="CC199" i="2"/>
  <c r="CB199" i="2"/>
  <c r="BZ199" i="2"/>
  <c r="BY199" i="2"/>
  <c r="CD198" i="2"/>
  <c r="CC198" i="2"/>
  <c r="CB198" i="2"/>
  <c r="CA198" i="2"/>
  <c r="CD197" i="2"/>
  <c r="CC197" i="2"/>
  <c r="CB197" i="2"/>
  <c r="CA197" i="2"/>
  <c r="CC196" i="2"/>
  <c r="CA196" i="2"/>
  <c r="CA194" i="2"/>
  <c r="BZ194" i="2"/>
  <c r="BY194" i="2"/>
  <c r="CD172" i="2"/>
  <c r="CC172" i="2"/>
  <c r="CB172" i="2"/>
  <c r="BZ172" i="2"/>
  <c r="BY172" i="2"/>
  <c r="CD171" i="2"/>
  <c r="CC171" i="2"/>
  <c r="CB171" i="2"/>
  <c r="CA171" i="2"/>
  <c r="CD170" i="2"/>
  <c r="CC170" i="2"/>
  <c r="CB170" i="2"/>
  <c r="CA170" i="2"/>
  <c r="CC169" i="2"/>
  <c r="CA169" i="2"/>
  <c r="CA167" i="2"/>
  <c r="BZ167" i="2"/>
  <c r="BY167" i="2"/>
  <c r="CD145" i="2"/>
  <c r="CC145" i="2"/>
  <c r="CB145" i="2"/>
  <c r="BZ145" i="2"/>
  <c r="BY145" i="2"/>
  <c r="CD144" i="2"/>
  <c r="CC144" i="2"/>
  <c r="CB144" i="2"/>
  <c r="CA144" i="2"/>
  <c r="CD143" i="2"/>
  <c r="CC143" i="2"/>
  <c r="CB143" i="2"/>
  <c r="CA143" i="2"/>
  <c r="CC142" i="2"/>
  <c r="CA142" i="2"/>
  <c r="CA140" i="2"/>
  <c r="BZ140" i="2"/>
  <c r="BY140" i="2"/>
  <c r="CD118" i="2"/>
  <c r="CC118" i="2"/>
  <c r="CB118" i="2"/>
  <c r="BZ118" i="2"/>
  <c r="BY118" i="2"/>
  <c r="CD117" i="2"/>
  <c r="CC117" i="2"/>
  <c r="CB117" i="2"/>
  <c r="CA117" i="2"/>
  <c r="CD116" i="2"/>
  <c r="CC116" i="2"/>
  <c r="CB116" i="2"/>
  <c r="CA116" i="2"/>
  <c r="CC115" i="2"/>
  <c r="CA115" i="2"/>
  <c r="CA113" i="2"/>
  <c r="BZ113" i="2"/>
  <c r="BY113" i="2"/>
  <c r="CD91" i="2"/>
  <c r="CC91" i="2"/>
  <c r="CB91" i="2"/>
  <c r="BZ91" i="2"/>
  <c r="BY91" i="2"/>
  <c r="CD90" i="2"/>
  <c r="CC90" i="2"/>
  <c r="CB90" i="2"/>
  <c r="CA90" i="2"/>
  <c r="CD89" i="2"/>
  <c r="CC89" i="2"/>
  <c r="CB89" i="2"/>
  <c r="CA89" i="2"/>
  <c r="CC88" i="2"/>
  <c r="CA88" i="2"/>
  <c r="CA86" i="2"/>
  <c r="BZ86" i="2"/>
  <c r="BY86" i="2"/>
  <c r="CD64" i="2"/>
  <c r="CC64" i="2"/>
  <c r="CB64" i="2"/>
  <c r="BZ64" i="2"/>
  <c r="BY64" i="2"/>
  <c r="CD63" i="2"/>
  <c r="CC63" i="2"/>
  <c r="CB63" i="2"/>
  <c r="CA63" i="2"/>
  <c r="CD62" i="2"/>
  <c r="CC62" i="2"/>
  <c r="CB62" i="2"/>
  <c r="CA62" i="2"/>
  <c r="CC61" i="2"/>
  <c r="CA61" i="2"/>
  <c r="CA59" i="2"/>
  <c r="BZ59" i="2"/>
  <c r="BY59" i="2"/>
  <c r="CD37" i="2"/>
  <c r="CD36" i="2"/>
  <c r="CD35" i="2"/>
  <c r="CC35" i="2"/>
  <c r="CC37" i="2"/>
  <c r="CC36" i="2"/>
  <c r="CC34" i="2"/>
  <c r="CA34" i="2"/>
  <c r="CB37" i="2"/>
  <c r="CB36" i="2"/>
  <c r="CB35" i="2"/>
  <c r="CA35" i="2"/>
  <c r="BY37" i="2"/>
  <c r="BZ37" i="2"/>
  <c r="BZ32" i="2"/>
  <c r="BY32" i="2"/>
  <c r="BT32" i="2"/>
  <c r="BW253" i="2"/>
  <c r="BV253" i="2"/>
  <c r="BU253" i="2"/>
  <c r="BT253" i="2"/>
  <c r="BW252" i="2"/>
  <c r="BV252" i="2"/>
  <c r="BW250" i="2"/>
  <c r="BV250" i="2"/>
  <c r="BV248" i="2"/>
  <c r="BU248" i="2"/>
  <c r="BT248" i="2"/>
  <c r="BW226" i="2"/>
  <c r="BV226" i="2"/>
  <c r="BU226" i="2"/>
  <c r="BT226" i="2"/>
  <c r="BW225" i="2"/>
  <c r="BV225" i="2"/>
  <c r="BW223" i="2"/>
  <c r="BV223" i="2"/>
  <c r="BV221" i="2"/>
  <c r="BU221" i="2"/>
  <c r="BT221" i="2"/>
  <c r="BW199" i="2"/>
  <c r="BV199" i="2"/>
  <c r="BU199" i="2"/>
  <c r="BT199" i="2"/>
  <c r="BW198" i="2"/>
  <c r="BV198" i="2"/>
  <c r="BW196" i="2"/>
  <c r="BV196" i="2"/>
  <c r="BV194" i="2"/>
  <c r="BU194" i="2"/>
  <c r="BT194" i="2"/>
  <c r="BW172" i="2"/>
  <c r="BV172" i="2"/>
  <c r="BU172" i="2"/>
  <c r="BT172" i="2"/>
  <c r="BW171" i="2"/>
  <c r="BV171" i="2"/>
  <c r="BW169" i="2"/>
  <c r="BV169" i="2"/>
  <c r="BV167" i="2"/>
  <c r="BU167" i="2"/>
  <c r="BT167" i="2"/>
  <c r="BW145" i="2"/>
  <c r="BV145" i="2"/>
  <c r="BU145" i="2"/>
  <c r="BT145" i="2"/>
  <c r="BW144" i="2"/>
  <c r="BV144" i="2"/>
  <c r="BW142" i="2"/>
  <c r="BV142" i="2"/>
  <c r="BV140" i="2"/>
  <c r="BU140" i="2"/>
  <c r="BT140" i="2"/>
  <c r="BW118" i="2"/>
  <c r="BV118" i="2"/>
  <c r="BU118" i="2"/>
  <c r="BT118" i="2"/>
  <c r="BW117" i="2"/>
  <c r="BV117" i="2"/>
  <c r="BW115" i="2"/>
  <c r="BV115" i="2"/>
  <c r="BV113" i="2"/>
  <c r="BU113" i="2"/>
  <c r="BT113" i="2"/>
  <c r="BW91" i="2"/>
  <c r="BV91" i="2"/>
  <c r="BU91" i="2"/>
  <c r="BT91" i="2"/>
  <c r="BW90" i="2"/>
  <c r="BV90" i="2"/>
  <c r="BW88" i="2"/>
  <c r="BV88" i="2"/>
  <c r="BV86" i="2"/>
  <c r="BU86" i="2"/>
  <c r="BT86" i="2"/>
  <c r="BW64" i="2"/>
  <c r="BV64" i="2"/>
  <c r="BU64" i="2"/>
  <c r="BT64" i="2"/>
  <c r="BW63" i="2"/>
  <c r="BV63" i="2"/>
  <c r="BW61" i="2"/>
  <c r="BV61" i="2"/>
  <c r="BV59" i="2"/>
  <c r="BU59" i="2"/>
  <c r="BT59" i="2"/>
  <c r="BW34" i="2"/>
  <c r="BW36" i="2"/>
  <c r="BW37" i="2"/>
  <c r="BT37" i="2"/>
  <c r="BU37" i="2"/>
  <c r="BV37" i="2"/>
  <c r="BV36" i="2"/>
  <c r="BV34" i="2"/>
  <c r="BV32" i="2"/>
  <c r="BU32" i="2"/>
  <c r="BO32" i="2"/>
  <c r="CD263" i="2"/>
  <c r="CC263" i="2"/>
  <c r="CB263" i="2"/>
  <c r="CA263" i="2"/>
  <c r="CD262" i="2"/>
  <c r="CC262" i="2"/>
  <c r="CB262" i="2"/>
  <c r="CA262" i="2"/>
  <c r="CD261" i="2"/>
  <c r="CC261" i="2"/>
  <c r="CB261" i="2"/>
  <c r="CA261" i="2"/>
  <c r="CD260" i="2"/>
  <c r="CC260" i="2"/>
  <c r="CB260" i="2"/>
  <c r="CA260" i="2"/>
  <c r="CD259" i="2"/>
  <c r="CC259" i="2"/>
  <c r="CB259" i="2"/>
  <c r="CA259" i="2"/>
  <c r="CD258" i="2"/>
  <c r="CC258" i="2"/>
  <c r="CB258" i="2"/>
  <c r="CA258" i="2"/>
  <c r="CD257" i="2"/>
  <c r="CC257" i="2"/>
  <c r="CB257" i="2"/>
  <c r="CA257" i="2"/>
  <c r="CD256" i="2"/>
  <c r="CC256" i="2"/>
  <c r="CB256" i="2"/>
  <c r="CA256" i="2"/>
  <c r="CD255" i="2"/>
  <c r="CC255" i="2"/>
  <c r="CB255" i="2"/>
  <c r="CA255" i="2"/>
  <c r="CD254" i="2"/>
  <c r="CC254" i="2"/>
  <c r="CB254" i="2"/>
  <c r="CA254" i="2"/>
  <c r="CD236" i="2"/>
  <c r="CC236" i="2"/>
  <c r="CB236" i="2"/>
  <c r="CA236" i="2"/>
  <c r="CD235" i="2"/>
  <c r="CC235" i="2"/>
  <c r="CB235" i="2"/>
  <c r="CA235" i="2"/>
  <c r="CD234" i="2"/>
  <c r="CC234" i="2"/>
  <c r="CB234" i="2"/>
  <c r="CA234" i="2"/>
  <c r="CD233" i="2"/>
  <c r="CC233" i="2"/>
  <c r="CB233" i="2"/>
  <c r="CA233" i="2"/>
  <c r="CD232" i="2"/>
  <c r="CC232" i="2"/>
  <c r="CB232" i="2"/>
  <c r="CA232" i="2"/>
  <c r="CD231" i="2"/>
  <c r="CC231" i="2"/>
  <c r="CB231" i="2"/>
  <c r="CA231" i="2"/>
  <c r="CD230" i="2"/>
  <c r="CC230" i="2"/>
  <c r="CB230" i="2"/>
  <c r="CA230" i="2"/>
  <c r="CD229" i="2"/>
  <c r="CC229" i="2"/>
  <c r="CB229" i="2"/>
  <c r="CA229" i="2"/>
  <c r="CD228" i="2"/>
  <c r="CC228" i="2"/>
  <c r="CB228" i="2"/>
  <c r="CA228" i="2"/>
  <c r="CD227" i="2"/>
  <c r="CC227" i="2"/>
  <c r="CB227" i="2"/>
  <c r="CA227" i="2"/>
  <c r="CD209" i="2"/>
  <c r="CC209" i="2"/>
  <c r="CB209" i="2"/>
  <c r="CA209" i="2"/>
  <c r="CD208" i="2"/>
  <c r="CC208" i="2"/>
  <c r="CB208" i="2"/>
  <c r="CA208" i="2"/>
  <c r="CD207" i="2"/>
  <c r="CC207" i="2"/>
  <c r="CB207" i="2"/>
  <c r="CA207" i="2"/>
  <c r="CD206" i="2"/>
  <c r="CC206" i="2"/>
  <c r="CB206" i="2"/>
  <c r="CA206" i="2"/>
  <c r="CD205" i="2"/>
  <c r="CC205" i="2"/>
  <c r="CB205" i="2"/>
  <c r="CA205" i="2"/>
  <c r="CD204" i="2"/>
  <c r="CC204" i="2"/>
  <c r="CB204" i="2"/>
  <c r="CA204" i="2"/>
  <c r="CD203" i="2"/>
  <c r="CC203" i="2"/>
  <c r="CB203" i="2"/>
  <c r="CA203" i="2"/>
  <c r="CD202" i="2"/>
  <c r="CC202" i="2"/>
  <c r="CB202" i="2"/>
  <c r="CA202" i="2"/>
  <c r="CD201" i="2"/>
  <c r="CC201" i="2"/>
  <c r="CB201" i="2"/>
  <c r="CA201" i="2"/>
  <c r="CD200" i="2"/>
  <c r="CC200" i="2"/>
  <c r="CB200" i="2"/>
  <c r="CA200" i="2"/>
  <c r="CD182" i="2"/>
  <c r="CC182" i="2"/>
  <c r="CB182" i="2"/>
  <c r="CA182" i="2"/>
  <c r="CD181" i="2"/>
  <c r="CC181" i="2"/>
  <c r="CB181" i="2"/>
  <c r="CA181" i="2"/>
  <c r="CD180" i="2"/>
  <c r="CC180" i="2"/>
  <c r="CB180" i="2"/>
  <c r="CA180" i="2"/>
  <c r="CD179" i="2"/>
  <c r="CC179" i="2"/>
  <c r="CB179" i="2"/>
  <c r="CA179" i="2"/>
  <c r="CD178" i="2"/>
  <c r="CC178" i="2"/>
  <c r="CB178" i="2"/>
  <c r="CA178" i="2"/>
  <c r="CD177" i="2"/>
  <c r="CC177" i="2"/>
  <c r="CB177" i="2"/>
  <c r="CA177" i="2"/>
  <c r="CD176" i="2"/>
  <c r="CC176" i="2"/>
  <c r="CB176" i="2"/>
  <c r="CA176" i="2"/>
  <c r="CD175" i="2"/>
  <c r="CC175" i="2"/>
  <c r="CB175" i="2"/>
  <c r="CA175" i="2"/>
  <c r="CD174" i="2"/>
  <c r="CC174" i="2"/>
  <c r="CB174" i="2"/>
  <c r="CA174" i="2"/>
  <c r="CD173" i="2"/>
  <c r="CC173" i="2"/>
  <c r="CB173" i="2"/>
  <c r="CA173" i="2"/>
  <c r="CD155" i="2"/>
  <c r="CC155" i="2"/>
  <c r="CB155" i="2"/>
  <c r="CA155" i="2"/>
  <c r="CD154" i="2"/>
  <c r="CC154" i="2"/>
  <c r="CB154" i="2"/>
  <c r="CA154" i="2"/>
  <c r="CD153" i="2"/>
  <c r="CC153" i="2"/>
  <c r="CB153" i="2"/>
  <c r="CA153" i="2"/>
  <c r="CD152" i="2"/>
  <c r="CC152" i="2"/>
  <c r="CB152" i="2"/>
  <c r="CA152" i="2"/>
  <c r="CD151" i="2"/>
  <c r="CC151" i="2"/>
  <c r="CB151" i="2"/>
  <c r="CA151" i="2"/>
  <c r="CD150" i="2"/>
  <c r="CC150" i="2"/>
  <c r="CB150" i="2"/>
  <c r="CA150" i="2"/>
  <c r="CD149" i="2"/>
  <c r="CC149" i="2"/>
  <c r="CB149" i="2"/>
  <c r="CA149" i="2"/>
  <c r="CD148" i="2"/>
  <c r="CC148" i="2"/>
  <c r="CB148" i="2"/>
  <c r="CA148" i="2"/>
  <c r="CD147" i="2"/>
  <c r="CC147" i="2"/>
  <c r="CB147" i="2"/>
  <c r="CA147" i="2"/>
  <c r="CD146" i="2"/>
  <c r="CC146" i="2"/>
  <c r="CB146" i="2"/>
  <c r="CA146" i="2"/>
  <c r="CD128" i="2"/>
  <c r="CC128" i="2"/>
  <c r="CB128" i="2"/>
  <c r="CA128" i="2"/>
  <c r="CD127" i="2"/>
  <c r="CC127" i="2"/>
  <c r="CB127" i="2"/>
  <c r="CA127" i="2"/>
  <c r="CD126" i="2"/>
  <c r="CC126" i="2"/>
  <c r="CB126" i="2"/>
  <c r="CA126" i="2"/>
  <c r="CD125" i="2"/>
  <c r="CC125" i="2"/>
  <c r="CB125" i="2"/>
  <c r="CA125" i="2"/>
  <c r="CD124" i="2"/>
  <c r="CC124" i="2"/>
  <c r="CB124" i="2"/>
  <c r="CA124" i="2"/>
  <c r="CD123" i="2"/>
  <c r="CC123" i="2"/>
  <c r="CB123" i="2"/>
  <c r="CA123" i="2"/>
  <c r="CD122" i="2"/>
  <c r="CC122" i="2"/>
  <c r="CB122" i="2"/>
  <c r="CA122" i="2"/>
  <c r="CD121" i="2"/>
  <c r="CC121" i="2"/>
  <c r="CB121" i="2"/>
  <c r="CA121" i="2"/>
  <c r="CD120" i="2"/>
  <c r="CC120" i="2"/>
  <c r="CB120" i="2"/>
  <c r="CA120" i="2"/>
  <c r="CD119" i="2"/>
  <c r="CC119" i="2"/>
  <c r="CB119" i="2"/>
  <c r="CA119" i="2"/>
  <c r="CD101" i="2"/>
  <c r="CC101" i="2"/>
  <c r="CB101" i="2"/>
  <c r="CA101" i="2"/>
  <c r="CD100" i="2"/>
  <c r="CC100" i="2"/>
  <c r="CB100" i="2"/>
  <c r="CA100" i="2"/>
  <c r="CD99" i="2"/>
  <c r="CC99" i="2"/>
  <c r="CB99" i="2"/>
  <c r="CA99" i="2"/>
  <c r="CD98" i="2"/>
  <c r="CC98" i="2"/>
  <c r="CB98" i="2"/>
  <c r="CA98" i="2"/>
  <c r="CD97" i="2"/>
  <c r="CC97" i="2"/>
  <c r="CB97" i="2"/>
  <c r="CA97" i="2"/>
  <c r="CD96" i="2"/>
  <c r="CC96" i="2"/>
  <c r="CB96" i="2"/>
  <c r="CA96" i="2"/>
  <c r="CD95" i="2"/>
  <c r="CC95" i="2"/>
  <c r="CB95" i="2"/>
  <c r="CA95" i="2"/>
  <c r="CD94" i="2"/>
  <c r="CC94" i="2"/>
  <c r="CB94" i="2"/>
  <c r="CA94" i="2"/>
  <c r="CD93" i="2"/>
  <c r="CC93" i="2"/>
  <c r="CB93" i="2"/>
  <c r="CA93" i="2"/>
  <c r="CD92" i="2"/>
  <c r="CC92" i="2"/>
  <c r="CB92" i="2"/>
  <c r="CA92" i="2"/>
  <c r="CD74" i="2"/>
  <c r="CC74" i="2"/>
  <c r="CB74" i="2"/>
  <c r="CA74" i="2"/>
  <c r="CD73" i="2"/>
  <c r="CC73" i="2"/>
  <c r="CB73" i="2"/>
  <c r="CA73" i="2"/>
  <c r="CD72" i="2"/>
  <c r="CC72" i="2"/>
  <c r="CB72" i="2"/>
  <c r="CA72" i="2"/>
  <c r="CD71" i="2"/>
  <c r="CC71" i="2"/>
  <c r="CB71" i="2"/>
  <c r="CA71" i="2"/>
  <c r="CD70" i="2"/>
  <c r="CC70" i="2"/>
  <c r="CB70" i="2"/>
  <c r="CA70" i="2"/>
  <c r="CD69" i="2"/>
  <c r="CC69" i="2"/>
  <c r="CB69" i="2"/>
  <c r="CA69" i="2"/>
  <c r="CD68" i="2"/>
  <c r="CC68" i="2"/>
  <c r="CB68" i="2"/>
  <c r="CA68" i="2"/>
  <c r="CD67" i="2"/>
  <c r="CC67" i="2"/>
  <c r="CB67" i="2"/>
  <c r="CA67" i="2"/>
  <c r="CD66" i="2"/>
  <c r="CC66" i="2"/>
  <c r="CB66" i="2"/>
  <c r="CA66" i="2"/>
  <c r="CD65" i="2"/>
  <c r="CC65" i="2"/>
  <c r="CB65" i="2"/>
  <c r="CA65" i="2"/>
  <c r="CD39" i="2"/>
  <c r="CD40" i="2"/>
  <c r="CD41" i="2"/>
  <c r="CD42" i="2"/>
  <c r="CD43" i="2"/>
  <c r="CD44" i="2"/>
  <c r="CD45" i="2"/>
  <c r="CD46" i="2"/>
  <c r="CD47" i="2"/>
  <c r="CC39" i="2"/>
  <c r="CC40" i="2"/>
  <c r="CC41" i="2"/>
  <c r="CC42" i="2"/>
  <c r="CC43" i="2"/>
  <c r="CC44" i="2"/>
  <c r="CC45" i="2"/>
  <c r="CC46" i="2"/>
  <c r="CC47" i="2"/>
  <c r="CB39" i="2"/>
  <c r="CB40" i="2"/>
  <c r="CB41" i="2"/>
  <c r="CB42" i="2"/>
  <c r="CB43" i="2"/>
  <c r="CB44" i="2"/>
  <c r="CB45" i="2"/>
  <c r="CB46" i="2"/>
  <c r="CB47" i="2"/>
  <c r="CA39" i="2"/>
  <c r="CA40" i="2"/>
  <c r="CA41" i="2"/>
  <c r="CA42" i="2"/>
  <c r="CA43" i="2"/>
  <c r="CA44" i="2"/>
  <c r="CA45" i="2"/>
  <c r="CA46" i="2"/>
  <c r="CA47" i="2"/>
  <c r="CD38" i="2"/>
  <c r="CC38" i="2"/>
  <c r="CB38" i="2"/>
  <c r="CA38" i="2"/>
  <c r="CD13" i="2"/>
  <c r="CD14" i="2"/>
  <c r="CD15" i="2"/>
  <c r="CD16" i="2"/>
  <c r="CD17" i="2"/>
  <c r="CD18" i="2"/>
  <c r="CD19" i="2"/>
  <c r="CD20" i="2"/>
  <c r="CC13" i="2"/>
  <c r="CC14" i="2"/>
  <c r="CC15" i="2"/>
  <c r="CC16" i="2"/>
  <c r="CC17" i="2"/>
  <c r="CC18" i="2"/>
  <c r="CC19" i="2"/>
  <c r="CC20" i="2"/>
  <c r="CB13" i="2"/>
  <c r="CB14" i="2"/>
  <c r="CB15" i="2"/>
  <c r="CB16" i="2"/>
  <c r="CB17" i="2"/>
  <c r="CB18" i="2"/>
  <c r="CB19" i="2"/>
  <c r="CB20" i="2"/>
  <c r="CA13" i="2"/>
  <c r="CA14" i="2"/>
  <c r="CA15" i="2"/>
  <c r="CA16" i="2"/>
  <c r="CA17" i="2"/>
  <c r="CA18" i="2"/>
  <c r="CA19" i="2"/>
  <c r="CA20" i="2"/>
  <c r="CC12" i="2"/>
  <c r="CB12" i="2"/>
  <c r="BW12" i="2"/>
  <c r="BW263" i="2"/>
  <c r="BV263" i="2"/>
  <c r="BW262" i="2"/>
  <c r="BV262" i="2"/>
  <c r="BW261" i="2"/>
  <c r="BV261" i="2"/>
  <c r="BW260" i="2"/>
  <c r="BV260" i="2"/>
  <c r="BW259" i="2"/>
  <c r="BV259" i="2"/>
  <c r="BW258" i="2"/>
  <c r="BV258" i="2"/>
  <c r="BW257" i="2"/>
  <c r="BV257" i="2"/>
  <c r="BW256" i="2"/>
  <c r="BV256" i="2"/>
  <c r="BW255" i="2"/>
  <c r="BV255" i="2"/>
  <c r="BW254" i="2"/>
  <c r="BV254" i="2"/>
  <c r="BW236" i="2"/>
  <c r="BV236" i="2"/>
  <c r="BW235" i="2"/>
  <c r="BV235" i="2"/>
  <c r="BW234" i="2"/>
  <c r="BV234" i="2"/>
  <c r="BW233" i="2"/>
  <c r="BV233" i="2"/>
  <c r="BW232" i="2"/>
  <c r="BV232" i="2"/>
  <c r="BW231" i="2"/>
  <c r="BV231" i="2"/>
  <c r="BW230" i="2"/>
  <c r="BV230" i="2"/>
  <c r="BW229" i="2"/>
  <c r="BV229" i="2"/>
  <c r="BW228" i="2"/>
  <c r="BV228" i="2"/>
  <c r="BW227" i="2"/>
  <c r="BV227" i="2"/>
  <c r="BW209" i="2"/>
  <c r="BV209" i="2"/>
  <c r="BW208" i="2"/>
  <c r="BV208" i="2"/>
  <c r="BW207" i="2"/>
  <c r="BV207" i="2"/>
  <c r="BW206" i="2"/>
  <c r="BV206" i="2"/>
  <c r="BW205" i="2"/>
  <c r="BV205" i="2"/>
  <c r="BW204" i="2"/>
  <c r="BV204" i="2"/>
  <c r="BW203" i="2"/>
  <c r="BV203" i="2"/>
  <c r="BW202" i="2"/>
  <c r="BV202" i="2"/>
  <c r="BW201" i="2"/>
  <c r="BV201" i="2"/>
  <c r="BW200" i="2"/>
  <c r="BV200" i="2"/>
  <c r="BW182" i="2"/>
  <c r="BV182" i="2"/>
  <c r="BW181" i="2"/>
  <c r="BV181" i="2"/>
  <c r="BW180" i="2"/>
  <c r="BV180" i="2"/>
  <c r="BW179" i="2"/>
  <c r="BV179" i="2"/>
  <c r="BW178" i="2"/>
  <c r="BV178" i="2"/>
  <c r="BW177" i="2"/>
  <c r="BV177" i="2"/>
  <c r="BW176" i="2"/>
  <c r="BV176" i="2"/>
  <c r="BW175" i="2"/>
  <c r="BV175" i="2"/>
  <c r="BW174" i="2"/>
  <c r="BV174" i="2"/>
  <c r="BW173" i="2"/>
  <c r="BV173" i="2"/>
  <c r="BW155" i="2"/>
  <c r="BV155" i="2"/>
  <c r="BW154" i="2"/>
  <c r="BV154" i="2"/>
  <c r="BW153" i="2"/>
  <c r="BV153" i="2"/>
  <c r="BW152" i="2"/>
  <c r="BV152" i="2"/>
  <c r="BW151" i="2"/>
  <c r="BV151" i="2"/>
  <c r="BW150" i="2"/>
  <c r="BV150" i="2"/>
  <c r="BW149" i="2"/>
  <c r="BV149" i="2"/>
  <c r="BW148" i="2"/>
  <c r="BV148" i="2"/>
  <c r="BW147" i="2"/>
  <c r="BV147" i="2"/>
  <c r="BW146" i="2"/>
  <c r="BV146" i="2"/>
  <c r="BW128" i="2"/>
  <c r="BV128" i="2"/>
  <c r="BW127" i="2"/>
  <c r="BV127" i="2"/>
  <c r="BW126" i="2"/>
  <c r="BV126" i="2"/>
  <c r="BW125" i="2"/>
  <c r="BV125" i="2"/>
  <c r="BW124" i="2"/>
  <c r="BV124" i="2"/>
  <c r="BW123" i="2"/>
  <c r="BV123" i="2"/>
  <c r="BW122" i="2"/>
  <c r="BV122" i="2"/>
  <c r="BW121" i="2"/>
  <c r="BV121" i="2"/>
  <c r="BW120" i="2"/>
  <c r="BV120" i="2"/>
  <c r="BW119" i="2"/>
  <c r="BV119" i="2"/>
  <c r="BW101" i="2"/>
  <c r="BV101" i="2"/>
  <c r="BW100" i="2"/>
  <c r="BV100" i="2"/>
  <c r="BW99" i="2"/>
  <c r="BV99" i="2"/>
  <c r="BW98" i="2"/>
  <c r="BV98" i="2"/>
  <c r="BW97" i="2"/>
  <c r="BV97" i="2"/>
  <c r="BW96" i="2"/>
  <c r="BV96" i="2"/>
  <c r="BW95" i="2"/>
  <c r="BV95" i="2"/>
  <c r="BW94" i="2"/>
  <c r="BV94" i="2"/>
  <c r="BW93" i="2"/>
  <c r="BV93" i="2"/>
  <c r="BW92" i="2"/>
  <c r="BV92" i="2"/>
  <c r="BW74" i="2"/>
  <c r="BV74" i="2"/>
  <c r="BW73" i="2"/>
  <c r="BV73" i="2"/>
  <c r="BW72" i="2"/>
  <c r="BV72" i="2"/>
  <c r="BW71" i="2"/>
  <c r="BV71" i="2"/>
  <c r="BW70" i="2"/>
  <c r="BV70" i="2"/>
  <c r="BW69" i="2"/>
  <c r="BV69" i="2"/>
  <c r="BW68" i="2"/>
  <c r="BV68" i="2"/>
  <c r="BW67" i="2"/>
  <c r="BV67" i="2"/>
  <c r="BW66" i="2"/>
  <c r="BV66" i="2"/>
  <c r="BW65" i="2"/>
  <c r="BV65" i="2"/>
  <c r="BW39" i="2"/>
  <c r="BW40" i="2"/>
  <c r="BW41" i="2"/>
  <c r="BW42" i="2"/>
  <c r="BW43" i="2"/>
  <c r="BW44" i="2"/>
  <c r="BW45" i="2"/>
  <c r="BW46" i="2"/>
  <c r="BW47" i="2"/>
  <c r="BV39" i="2"/>
  <c r="BV40" i="2"/>
  <c r="BV41" i="2"/>
  <c r="BV42" i="2"/>
  <c r="BV43" i="2"/>
  <c r="BV44" i="2"/>
  <c r="BV45" i="2"/>
  <c r="BV46" i="2"/>
  <c r="BV47" i="2"/>
  <c r="BW38" i="2"/>
  <c r="BV38" i="2"/>
  <c r="BV12" i="2"/>
  <c r="BW13" i="2"/>
  <c r="BW14" i="2"/>
  <c r="BW15" i="2"/>
  <c r="BW16" i="2"/>
  <c r="BW17" i="2"/>
  <c r="BW18" i="2"/>
  <c r="BW19" i="2"/>
  <c r="BW20" i="2"/>
  <c r="BV13" i="2"/>
  <c r="BV14" i="2"/>
  <c r="BV15" i="2"/>
  <c r="BV16" i="2"/>
  <c r="BV17" i="2"/>
  <c r="BV18" i="2"/>
  <c r="BV19" i="2"/>
  <c r="BV20" i="2"/>
  <c r="BR12" i="2"/>
  <c r="BR253" i="2"/>
  <c r="BQ253" i="2"/>
  <c r="BP253" i="2"/>
  <c r="BO253" i="2"/>
  <c r="BR252" i="2"/>
  <c r="BQ252" i="2"/>
  <c r="BR251" i="2"/>
  <c r="BQ251" i="2"/>
  <c r="BQ250" i="2"/>
  <c r="BQ249" i="2"/>
  <c r="BQ248" i="2"/>
  <c r="BP248" i="2"/>
  <c r="BO248" i="2"/>
  <c r="BR226" i="2"/>
  <c r="BQ226" i="2"/>
  <c r="BP226" i="2"/>
  <c r="BO226" i="2"/>
  <c r="BR225" i="2"/>
  <c r="BQ225" i="2"/>
  <c r="BR224" i="2"/>
  <c r="BQ224" i="2"/>
  <c r="BQ223" i="2"/>
  <c r="BQ222" i="2"/>
  <c r="BQ221" i="2"/>
  <c r="BP221" i="2"/>
  <c r="BO221" i="2"/>
  <c r="BR199" i="2"/>
  <c r="BQ199" i="2"/>
  <c r="BP199" i="2"/>
  <c r="BO199" i="2"/>
  <c r="BR198" i="2"/>
  <c r="BQ198" i="2"/>
  <c r="BR197" i="2"/>
  <c r="BQ197" i="2"/>
  <c r="BQ196" i="2"/>
  <c r="BQ195" i="2"/>
  <c r="BQ194" i="2"/>
  <c r="BP194" i="2"/>
  <c r="BO194" i="2"/>
  <c r="BR172" i="2"/>
  <c r="BQ172" i="2"/>
  <c r="BP172" i="2"/>
  <c r="BO172" i="2"/>
  <c r="BR171" i="2"/>
  <c r="BQ171" i="2"/>
  <c r="BR170" i="2"/>
  <c r="BQ170" i="2"/>
  <c r="BQ169" i="2"/>
  <c r="BQ168" i="2"/>
  <c r="BQ167" i="2"/>
  <c r="BP167" i="2"/>
  <c r="BO167" i="2"/>
  <c r="BR145" i="2"/>
  <c r="BQ145" i="2"/>
  <c r="BP145" i="2"/>
  <c r="BO145" i="2"/>
  <c r="BR144" i="2"/>
  <c r="BQ144" i="2"/>
  <c r="BR143" i="2"/>
  <c r="BQ143" i="2"/>
  <c r="BQ142" i="2"/>
  <c r="BQ141" i="2"/>
  <c r="BQ140" i="2"/>
  <c r="BP140" i="2"/>
  <c r="BO140" i="2"/>
  <c r="BR118" i="2"/>
  <c r="BQ118" i="2"/>
  <c r="BP118" i="2"/>
  <c r="BO118" i="2"/>
  <c r="BR117" i="2"/>
  <c r="BQ117" i="2"/>
  <c r="BR116" i="2"/>
  <c r="BQ116" i="2"/>
  <c r="BQ115" i="2"/>
  <c r="BQ114" i="2"/>
  <c r="BQ113" i="2"/>
  <c r="BP113" i="2"/>
  <c r="BO113" i="2"/>
  <c r="BR91" i="2"/>
  <c r="BQ91" i="2"/>
  <c r="BP91" i="2"/>
  <c r="BO91" i="2"/>
  <c r="BR90" i="2"/>
  <c r="BQ90" i="2"/>
  <c r="BR89" i="2"/>
  <c r="BQ89" i="2"/>
  <c r="BQ88" i="2"/>
  <c r="BQ87" i="2"/>
  <c r="BQ86" i="2"/>
  <c r="BP86" i="2"/>
  <c r="BO86" i="2"/>
  <c r="BR64" i="2"/>
  <c r="BQ64" i="2"/>
  <c r="BP64" i="2"/>
  <c r="BO64" i="2"/>
  <c r="BR63" i="2"/>
  <c r="BQ63" i="2"/>
  <c r="BR62" i="2"/>
  <c r="BQ62" i="2"/>
  <c r="BQ61" i="2"/>
  <c r="BQ60" i="2"/>
  <c r="BQ59" i="2"/>
  <c r="BP59" i="2"/>
  <c r="BO59" i="2"/>
  <c r="BR35" i="2"/>
  <c r="BR36" i="2"/>
  <c r="BR37" i="2"/>
  <c r="BP37" i="2"/>
  <c r="BO37" i="2"/>
  <c r="BQ37" i="2"/>
  <c r="BQ36" i="2"/>
  <c r="BQ35" i="2"/>
  <c r="BQ34" i="2"/>
  <c r="BQ33" i="2"/>
  <c r="BQ32" i="2"/>
  <c r="BP32" i="2"/>
  <c r="BH32" i="2"/>
  <c r="BR263" i="2"/>
  <c r="BQ263" i="2"/>
  <c r="BR262" i="2"/>
  <c r="BQ262" i="2"/>
  <c r="BR261" i="2"/>
  <c r="BQ261" i="2"/>
  <c r="BR260" i="2"/>
  <c r="BQ260" i="2"/>
  <c r="BR259" i="2"/>
  <c r="BQ259" i="2"/>
  <c r="BR258" i="2"/>
  <c r="BQ258" i="2"/>
  <c r="BR257" i="2"/>
  <c r="BQ257" i="2"/>
  <c r="BR256" i="2"/>
  <c r="BQ256" i="2"/>
  <c r="BR255" i="2"/>
  <c r="BQ255" i="2"/>
  <c r="BR254" i="2"/>
  <c r="BQ254" i="2"/>
  <c r="BR236" i="2"/>
  <c r="BQ236" i="2"/>
  <c r="BR235" i="2"/>
  <c r="BQ235" i="2"/>
  <c r="BR234" i="2"/>
  <c r="BQ234" i="2"/>
  <c r="BR233" i="2"/>
  <c r="BQ233" i="2"/>
  <c r="BR232" i="2"/>
  <c r="BQ232" i="2"/>
  <c r="BR231" i="2"/>
  <c r="BQ231" i="2"/>
  <c r="BR230" i="2"/>
  <c r="BQ230" i="2"/>
  <c r="BR229" i="2"/>
  <c r="BQ229" i="2"/>
  <c r="BR228" i="2"/>
  <c r="BQ228" i="2"/>
  <c r="BR227" i="2"/>
  <c r="BQ227" i="2"/>
  <c r="BR209" i="2"/>
  <c r="BQ209" i="2"/>
  <c r="BR208" i="2"/>
  <c r="BQ208" i="2"/>
  <c r="BR207" i="2"/>
  <c r="BQ207" i="2"/>
  <c r="BR206" i="2"/>
  <c r="BQ206" i="2"/>
  <c r="BR205" i="2"/>
  <c r="BQ205" i="2"/>
  <c r="BR204" i="2"/>
  <c r="BQ204" i="2"/>
  <c r="BR203" i="2"/>
  <c r="BQ203" i="2"/>
  <c r="BR202" i="2"/>
  <c r="BQ202" i="2"/>
  <c r="BR201" i="2"/>
  <c r="BQ201" i="2"/>
  <c r="BR200" i="2"/>
  <c r="BQ200" i="2"/>
  <c r="BR182" i="2"/>
  <c r="BQ182" i="2"/>
  <c r="BR181" i="2"/>
  <c r="BQ181" i="2"/>
  <c r="BR180" i="2"/>
  <c r="BQ180" i="2"/>
  <c r="BR179" i="2"/>
  <c r="BQ179" i="2"/>
  <c r="BR178" i="2"/>
  <c r="BQ178" i="2"/>
  <c r="BR177" i="2"/>
  <c r="BQ177" i="2"/>
  <c r="BR176" i="2"/>
  <c r="BQ176" i="2"/>
  <c r="BR175" i="2"/>
  <c r="BQ175" i="2"/>
  <c r="BR174" i="2"/>
  <c r="BQ174" i="2"/>
  <c r="BR173" i="2"/>
  <c r="BQ173" i="2"/>
  <c r="BR155" i="2"/>
  <c r="BQ155" i="2"/>
  <c r="BR154" i="2"/>
  <c r="BQ154" i="2"/>
  <c r="BR153" i="2"/>
  <c r="BQ153" i="2"/>
  <c r="BR152" i="2"/>
  <c r="BQ152" i="2"/>
  <c r="BR151" i="2"/>
  <c r="BQ151" i="2"/>
  <c r="BR150" i="2"/>
  <c r="BQ150" i="2"/>
  <c r="BR149" i="2"/>
  <c r="BQ149" i="2"/>
  <c r="BR148" i="2"/>
  <c r="BQ148" i="2"/>
  <c r="BR147" i="2"/>
  <c r="BQ147" i="2"/>
  <c r="BR146" i="2"/>
  <c r="BQ146" i="2"/>
  <c r="BR128" i="2"/>
  <c r="BQ128" i="2"/>
  <c r="BR127" i="2"/>
  <c r="BQ127" i="2"/>
  <c r="BR126" i="2"/>
  <c r="BQ126" i="2"/>
  <c r="BR125" i="2"/>
  <c r="BQ125" i="2"/>
  <c r="BR124" i="2"/>
  <c r="BQ124" i="2"/>
  <c r="BR123" i="2"/>
  <c r="BQ123" i="2"/>
  <c r="BR122" i="2"/>
  <c r="BQ122" i="2"/>
  <c r="BR121" i="2"/>
  <c r="BQ121" i="2"/>
  <c r="BR120" i="2"/>
  <c r="BQ120" i="2"/>
  <c r="BR119" i="2"/>
  <c r="BQ119" i="2"/>
  <c r="BR101" i="2"/>
  <c r="BQ101" i="2"/>
  <c r="BR100" i="2"/>
  <c r="BQ100" i="2"/>
  <c r="BR99" i="2"/>
  <c r="BQ99" i="2"/>
  <c r="BR98" i="2"/>
  <c r="BQ98" i="2"/>
  <c r="BR97" i="2"/>
  <c r="BQ97" i="2"/>
  <c r="BR96" i="2"/>
  <c r="BQ96" i="2"/>
  <c r="BR95" i="2"/>
  <c r="BQ95" i="2"/>
  <c r="BR94" i="2"/>
  <c r="BQ94" i="2"/>
  <c r="BR93" i="2"/>
  <c r="BQ93" i="2"/>
  <c r="BR92" i="2"/>
  <c r="BQ92" i="2"/>
  <c r="BR74" i="2"/>
  <c r="BQ74" i="2"/>
  <c r="BR73" i="2"/>
  <c r="BQ73" i="2"/>
  <c r="BR72" i="2"/>
  <c r="BQ72" i="2"/>
  <c r="BR71" i="2"/>
  <c r="BQ71" i="2"/>
  <c r="BR70" i="2"/>
  <c r="BQ70" i="2"/>
  <c r="BR69" i="2"/>
  <c r="BQ69" i="2"/>
  <c r="BR68" i="2"/>
  <c r="BQ68" i="2"/>
  <c r="BR67" i="2"/>
  <c r="BQ67" i="2"/>
  <c r="BR66" i="2"/>
  <c r="BQ66" i="2"/>
  <c r="BR65" i="2"/>
  <c r="BQ65" i="2"/>
  <c r="BR39" i="2"/>
  <c r="BR40" i="2"/>
  <c r="BR41" i="2"/>
  <c r="BR42" i="2"/>
  <c r="BR43" i="2"/>
  <c r="BR44" i="2"/>
  <c r="BR45" i="2"/>
  <c r="BR46" i="2"/>
  <c r="BR47" i="2"/>
  <c r="BQ39" i="2"/>
  <c r="BQ40" i="2"/>
  <c r="BQ41" i="2"/>
  <c r="BQ42" i="2"/>
  <c r="BQ43" i="2"/>
  <c r="BQ44" i="2"/>
  <c r="BQ45" i="2"/>
  <c r="BQ46" i="2"/>
  <c r="BQ47" i="2"/>
  <c r="BR38" i="2"/>
  <c r="BQ38" i="2"/>
  <c r="BQ12" i="2"/>
  <c r="BR13" i="2"/>
  <c r="BR14" i="2"/>
  <c r="BR15" i="2"/>
  <c r="BR16" i="2"/>
  <c r="BR17" i="2"/>
  <c r="BR18" i="2"/>
  <c r="BR19" i="2"/>
  <c r="BR20" i="2"/>
  <c r="BQ20" i="2"/>
  <c r="BQ13" i="2"/>
  <c r="BQ14" i="2"/>
  <c r="BQ15" i="2"/>
  <c r="BQ16" i="2"/>
  <c r="BQ17" i="2"/>
  <c r="BQ18" i="2"/>
  <c r="BQ19" i="2"/>
  <c r="BJ12" i="2"/>
  <c r="CF244" i="2"/>
  <c r="CF217" i="2"/>
  <c r="CF190" i="2"/>
  <c r="CF163" i="2"/>
  <c r="CF136" i="2"/>
  <c r="CF109" i="2"/>
  <c r="CF82" i="2"/>
  <c r="CF55" i="2"/>
  <c r="CF28" i="2"/>
  <c r="BY244" i="2"/>
  <c r="BY217" i="2"/>
  <c r="BY190" i="2"/>
  <c r="BY163" i="2"/>
  <c r="BY136" i="2"/>
  <c r="BY109" i="2"/>
  <c r="BY82" i="2"/>
  <c r="BY55" i="2"/>
  <c r="BT28" i="2"/>
  <c r="BT244" i="2"/>
  <c r="BT217" i="2"/>
  <c r="BT190" i="2"/>
  <c r="BT163" i="2"/>
  <c r="BT136" i="2"/>
  <c r="BT109" i="2"/>
  <c r="BT82" i="2"/>
  <c r="BT55" i="2"/>
  <c r="BO28" i="2"/>
  <c r="BO244" i="2"/>
  <c r="BO217" i="2"/>
  <c r="BO190" i="2"/>
  <c r="BO163" i="2"/>
  <c r="BO136" i="2"/>
  <c r="BO109" i="2"/>
  <c r="BO82" i="2"/>
  <c r="BO55" i="2"/>
  <c r="BH28" i="2"/>
  <c r="BH244" i="2"/>
  <c r="BH217" i="2"/>
  <c r="BH190" i="2"/>
  <c r="BH163" i="2"/>
  <c r="BH136" i="2"/>
  <c r="BH109" i="2"/>
  <c r="BH82" i="2"/>
  <c r="BH55" i="2"/>
  <c r="BC244" i="2"/>
  <c r="BC217" i="2"/>
  <c r="BC190" i="2"/>
  <c r="BC163" i="2"/>
  <c r="BC136" i="2"/>
  <c r="BC109" i="2"/>
  <c r="BC82" i="2"/>
  <c r="BC55" i="2"/>
  <c r="AX244" i="2"/>
  <c r="AX217" i="2"/>
  <c r="AX190" i="2"/>
  <c r="AX163" i="2"/>
  <c r="AX136" i="2"/>
  <c r="AX109" i="2"/>
  <c r="AX82" i="2"/>
  <c r="AX55" i="2"/>
  <c r="AQ28" i="2"/>
  <c r="AQ244" i="2"/>
  <c r="AQ217" i="2"/>
  <c r="AQ190" i="2"/>
  <c r="AQ163" i="2"/>
  <c r="AQ136" i="2"/>
  <c r="AQ109" i="2"/>
  <c r="AQ82" i="2"/>
  <c r="AQ55" i="2"/>
  <c r="AJ28" i="2"/>
  <c r="AJ244" i="2"/>
  <c r="AJ217" i="2"/>
  <c r="AJ190" i="2"/>
  <c r="AJ163" i="2"/>
  <c r="AJ136" i="2"/>
  <c r="AJ109" i="2"/>
  <c r="AJ82" i="2"/>
  <c r="AJ55" i="2"/>
  <c r="AC28" i="2"/>
  <c r="AC244" i="2"/>
  <c r="AC217" i="2"/>
  <c r="AC190" i="2"/>
  <c r="AC163" i="2"/>
  <c r="AC136" i="2"/>
  <c r="AC109" i="2"/>
  <c r="AC82" i="2"/>
  <c r="AC55" i="2"/>
  <c r="V28" i="2"/>
  <c r="V244" i="2"/>
  <c r="V217" i="2"/>
  <c r="V190" i="2"/>
  <c r="V163" i="2"/>
  <c r="V136" i="2"/>
  <c r="V109" i="2"/>
  <c r="V82" i="2"/>
  <c r="V55" i="2"/>
  <c r="O28" i="2"/>
  <c r="O244" i="2"/>
  <c r="O217" i="2"/>
  <c r="O190" i="2"/>
  <c r="O163" i="2"/>
  <c r="O136" i="2"/>
  <c r="O109" i="2"/>
  <c r="O82" i="2"/>
  <c r="O55" i="2"/>
  <c r="H28" i="2"/>
  <c r="H244" i="2"/>
  <c r="H217" i="2"/>
  <c r="H190" i="2"/>
  <c r="H163" i="2"/>
  <c r="H136" i="2"/>
  <c r="H109" i="2"/>
  <c r="H82" i="2"/>
  <c r="H55" i="2"/>
  <c r="BM253" i="2"/>
  <c r="BL253" i="2"/>
  <c r="BK253" i="2"/>
  <c r="BJ253" i="2"/>
  <c r="BI253" i="2"/>
  <c r="BH253" i="2"/>
  <c r="BM252" i="2"/>
  <c r="BL252" i="2"/>
  <c r="BK252" i="2"/>
  <c r="BJ252" i="2"/>
  <c r="BK251" i="2"/>
  <c r="BJ251" i="2"/>
  <c r="BJ250" i="2"/>
  <c r="BJ249" i="2"/>
  <c r="BJ248" i="2"/>
  <c r="BI248" i="2"/>
  <c r="BH248" i="2"/>
  <c r="BM226" i="2"/>
  <c r="BL226" i="2"/>
  <c r="BK226" i="2"/>
  <c r="BJ226" i="2"/>
  <c r="BI226" i="2"/>
  <c r="BH226" i="2"/>
  <c r="BM225" i="2"/>
  <c r="BL225" i="2"/>
  <c r="BK225" i="2"/>
  <c r="BJ225" i="2"/>
  <c r="BK224" i="2"/>
  <c r="BJ224" i="2"/>
  <c r="BJ223" i="2"/>
  <c r="BJ222" i="2"/>
  <c r="BJ221" i="2"/>
  <c r="BI221" i="2"/>
  <c r="BH221" i="2"/>
  <c r="BM199" i="2"/>
  <c r="BL199" i="2"/>
  <c r="BK199" i="2"/>
  <c r="BJ199" i="2"/>
  <c r="BI199" i="2"/>
  <c r="BH199" i="2"/>
  <c r="BM198" i="2"/>
  <c r="BL198" i="2"/>
  <c r="BK198" i="2"/>
  <c r="BJ198" i="2"/>
  <c r="BK197" i="2"/>
  <c r="BJ197" i="2"/>
  <c r="BJ196" i="2"/>
  <c r="BJ195" i="2"/>
  <c r="BJ194" i="2"/>
  <c r="BI194" i="2"/>
  <c r="BH194" i="2"/>
  <c r="BM172" i="2"/>
  <c r="BL172" i="2"/>
  <c r="BK172" i="2"/>
  <c r="BJ172" i="2"/>
  <c r="BI172" i="2"/>
  <c r="BH172" i="2"/>
  <c r="BM171" i="2"/>
  <c r="BL171" i="2"/>
  <c r="BK171" i="2"/>
  <c r="BJ171" i="2"/>
  <c r="BK170" i="2"/>
  <c r="BJ170" i="2"/>
  <c r="BJ169" i="2"/>
  <c r="BJ168" i="2"/>
  <c r="BJ167" i="2"/>
  <c r="BI167" i="2"/>
  <c r="BH167" i="2"/>
  <c r="BM145" i="2"/>
  <c r="BL145" i="2"/>
  <c r="BK145" i="2"/>
  <c r="BJ145" i="2"/>
  <c r="BI145" i="2"/>
  <c r="BH145" i="2"/>
  <c r="BM144" i="2"/>
  <c r="BL144" i="2"/>
  <c r="BK144" i="2"/>
  <c r="BJ144" i="2"/>
  <c r="BK143" i="2"/>
  <c r="BJ143" i="2"/>
  <c r="BJ142" i="2"/>
  <c r="BJ141" i="2"/>
  <c r="BJ140" i="2"/>
  <c r="BI140" i="2"/>
  <c r="BH140" i="2"/>
  <c r="BM118" i="2"/>
  <c r="BL118" i="2"/>
  <c r="BK118" i="2"/>
  <c r="BJ118" i="2"/>
  <c r="BI118" i="2"/>
  <c r="BH118" i="2"/>
  <c r="BM117" i="2"/>
  <c r="BL117" i="2"/>
  <c r="BK117" i="2"/>
  <c r="BJ117" i="2"/>
  <c r="BK116" i="2"/>
  <c r="BJ116" i="2"/>
  <c r="BJ115" i="2"/>
  <c r="BJ114" i="2"/>
  <c r="BJ113" i="2"/>
  <c r="BI113" i="2"/>
  <c r="BH113" i="2"/>
  <c r="BM91" i="2"/>
  <c r="BL91" i="2"/>
  <c r="BK91" i="2"/>
  <c r="BJ91" i="2"/>
  <c r="BI91" i="2"/>
  <c r="BH91" i="2"/>
  <c r="BM90" i="2"/>
  <c r="BL90" i="2"/>
  <c r="BK90" i="2"/>
  <c r="BJ90" i="2"/>
  <c r="BK89" i="2"/>
  <c r="BJ89" i="2"/>
  <c r="BJ88" i="2"/>
  <c r="BJ87" i="2"/>
  <c r="BJ86" i="2"/>
  <c r="BI86" i="2"/>
  <c r="BH86" i="2"/>
  <c r="BM64" i="2"/>
  <c r="BL64" i="2"/>
  <c r="BK64" i="2"/>
  <c r="BJ64" i="2"/>
  <c r="BI64" i="2"/>
  <c r="BH64" i="2"/>
  <c r="BM63" i="2"/>
  <c r="BL63" i="2"/>
  <c r="BK63" i="2"/>
  <c r="BJ63" i="2"/>
  <c r="BK62" i="2"/>
  <c r="BJ62" i="2"/>
  <c r="BJ61" i="2"/>
  <c r="BJ60" i="2"/>
  <c r="BJ59" i="2"/>
  <c r="BI59" i="2"/>
  <c r="BH59" i="2"/>
  <c r="BM36" i="2"/>
  <c r="BL36" i="2"/>
  <c r="BK36" i="2"/>
  <c r="BJ36" i="2"/>
  <c r="BK35" i="2"/>
  <c r="BJ35" i="2"/>
  <c r="BM37" i="2"/>
  <c r="BL37" i="2"/>
  <c r="BK37" i="2"/>
  <c r="BI37" i="2"/>
  <c r="BH37" i="2"/>
  <c r="BJ37" i="2"/>
  <c r="BJ34" i="2"/>
  <c r="BJ33" i="2"/>
  <c r="BJ32" i="2"/>
  <c r="BI32" i="2"/>
  <c r="BC32" i="2"/>
  <c r="BM263" i="2"/>
  <c r="BL263" i="2"/>
  <c r="BK263" i="2"/>
  <c r="BJ263" i="2"/>
  <c r="BM262" i="2"/>
  <c r="BL262" i="2"/>
  <c r="BK262" i="2"/>
  <c r="BJ262" i="2"/>
  <c r="BM261" i="2"/>
  <c r="BL261" i="2"/>
  <c r="BK261" i="2"/>
  <c r="BJ261" i="2"/>
  <c r="BM260" i="2"/>
  <c r="BL260" i="2"/>
  <c r="BK260" i="2"/>
  <c r="BJ260" i="2"/>
  <c r="BM259" i="2"/>
  <c r="BL259" i="2"/>
  <c r="BK259" i="2"/>
  <c r="BJ259" i="2"/>
  <c r="BM258" i="2"/>
  <c r="BL258" i="2"/>
  <c r="BK258" i="2"/>
  <c r="BJ258" i="2"/>
  <c r="BM257" i="2"/>
  <c r="BL257" i="2"/>
  <c r="BK257" i="2"/>
  <c r="BJ257" i="2"/>
  <c r="BM256" i="2"/>
  <c r="BL256" i="2"/>
  <c r="BK256" i="2"/>
  <c r="BJ256" i="2"/>
  <c r="BM255" i="2"/>
  <c r="BL255" i="2"/>
  <c r="BK255" i="2"/>
  <c r="BJ255" i="2"/>
  <c r="BM254" i="2"/>
  <c r="BL254" i="2"/>
  <c r="BK254" i="2"/>
  <c r="BJ254" i="2"/>
  <c r="BM236" i="2"/>
  <c r="BL236" i="2"/>
  <c r="BK236" i="2"/>
  <c r="BJ236" i="2"/>
  <c r="BM235" i="2"/>
  <c r="BL235" i="2"/>
  <c r="BK235" i="2"/>
  <c r="BJ235" i="2"/>
  <c r="BM234" i="2"/>
  <c r="BL234" i="2"/>
  <c r="BK234" i="2"/>
  <c r="BJ234" i="2"/>
  <c r="BM233" i="2"/>
  <c r="BL233" i="2"/>
  <c r="BK233" i="2"/>
  <c r="BJ233" i="2"/>
  <c r="BM232" i="2"/>
  <c r="BL232" i="2"/>
  <c r="BK232" i="2"/>
  <c r="BJ232" i="2"/>
  <c r="BM231" i="2"/>
  <c r="BL231" i="2"/>
  <c r="BK231" i="2"/>
  <c r="BJ231" i="2"/>
  <c r="BM230" i="2"/>
  <c r="BL230" i="2"/>
  <c r="BK230" i="2"/>
  <c r="BJ230" i="2"/>
  <c r="BM229" i="2"/>
  <c r="BL229" i="2"/>
  <c r="BK229" i="2"/>
  <c r="BJ229" i="2"/>
  <c r="BM228" i="2"/>
  <c r="BL228" i="2"/>
  <c r="BK228" i="2"/>
  <c r="BJ228" i="2"/>
  <c r="BM227" i="2"/>
  <c r="BL227" i="2"/>
  <c r="BK227" i="2"/>
  <c r="BJ227" i="2"/>
  <c r="BM209" i="2"/>
  <c r="BL209" i="2"/>
  <c r="BK209" i="2"/>
  <c r="BJ209" i="2"/>
  <c r="BM208" i="2"/>
  <c r="BL208" i="2"/>
  <c r="BK208" i="2"/>
  <c r="BJ208" i="2"/>
  <c r="BM207" i="2"/>
  <c r="BL207" i="2"/>
  <c r="BK207" i="2"/>
  <c r="BJ207" i="2"/>
  <c r="BM206" i="2"/>
  <c r="BL206" i="2"/>
  <c r="BK206" i="2"/>
  <c r="BJ206" i="2"/>
  <c r="BM205" i="2"/>
  <c r="BL205" i="2"/>
  <c r="BK205" i="2"/>
  <c r="BJ205" i="2"/>
  <c r="BM204" i="2"/>
  <c r="BL204" i="2"/>
  <c r="BK204" i="2"/>
  <c r="BJ204" i="2"/>
  <c r="BM203" i="2"/>
  <c r="BL203" i="2"/>
  <c r="BK203" i="2"/>
  <c r="BJ203" i="2"/>
  <c r="BM202" i="2"/>
  <c r="BL202" i="2"/>
  <c r="BK202" i="2"/>
  <c r="BJ202" i="2"/>
  <c r="BM201" i="2"/>
  <c r="BL201" i="2"/>
  <c r="BK201" i="2"/>
  <c r="BJ201" i="2"/>
  <c r="BM200" i="2"/>
  <c r="BL200" i="2"/>
  <c r="BK200" i="2"/>
  <c r="BJ200" i="2"/>
  <c r="BM182" i="2"/>
  <c r="BL182" i="2"/>
  <c r="BK182" i="2"/>
  <c r="BJ182" i="2"/>
  <c r="BM181" i="2"/>
  <c r="BL181" i="2"/>
  <c r="BK181" i="2"/>
  <c r="BJ181" i="2"/>
  <c r="BM180" i="2"/>
  <c r="BL180" i="2"/>
  <c r="BK180" i="2"/>
  <c r="BJ180" i="2"/>
  <c r="BM179" i="2"/>
  <c r="BL179" i="2"/>
  <c r="BK179" i="2"/>
  <c r="BJ179" i="2"/>
  <c r="BM178" i="2"/>
  <c r="BL178" i="2"/>
  <c r="BK178" i="2"/>
  <c r="BJ178" i="2"/>
  <c r="BM177" i="2"/>
  <c r="BL177" i="2"/>
  <c r="BK177" i="2"/>
  <c r="BJ177" i="2"/>
  <c r="BM176" i="2"/>
  <c r="BL176" i="2"/>
  <c r="BK176" i="2"/>
  <c r="BJ176" i="2"/>
  <c r="BM175" i="2"/>
  <c r="BL175" i="2"/>
  <c r="BK175" i="2"/>
  <c r="BJ175" i="2"/>
  <c r="BM174" i="2"/>
  <c r="BL174" i="2"/>
  <c r="BK174" i="2"/>
  <c r="BJ174" i="2"/>
  <c r="BM173" i="2"/>
  <c r="BL173" i="2"/>
  <c r="BK173" i="2"/>
  <c r="BJ173" i="2"/>
  <c r="BM155" i="2"/>
  <c r="BL155" i="2"/>
  <c r="BK155" i="2"/>
  <c r="BJ155" i="2"/>
  <c r="BM154" i="2"/>
  <c r="BL154" i="2"/>
  <c r="BK154" i="2"/>
  <c r="BJ154" i="2"/>
  <c r="BM153" i="2"/>
  <c r="BL153" i="2"/>
  <c r="BK153" i="2"/>
  <c r="BJ153" i="2"/>
  <c r="BM152" i="2"/>
  <c r="BL152" i="2"/>
  <c r="BK152" i="2"/>
  <c r="BJ152" i="2"/>
  <c r="BM151" i="2"/>
  <c r="BL151" i="2"/>
  <c r="BK151" i="2"/>
  <c r="BJ151" i="2"/>
  <c r="BM150" i="2"/>
  <c r="BL150" i="2"/>
  <c r="BK150" i="2"/>
  <c r="BJ150" i="2"/>
  <c r="BM149" i="2"/>
  <c r="BL149" i="2"/>
  <c r="BK149" i="2"/>
  <c r="BJ149" i="2"/>
  <c r="BM148" i="2"/>
  <c r="BL148" i="2"/>
  <c r="BK148" i="2"/>
  <c r="BJ148" i="2"/>
  <c r="BM147" i="2"/>
  <c r="BL147" i="2"/>
  <c r="BK147" i="2"/>
  <c r="BJ147" i="2"/>
  <c r="BM146" i="2"/>
  <c r="BL146" i="2"/>
  <c r="BK146" i="2"/>
  <c r="BJ146" i="2"/>
  <c r="BM128" i="2"/>
  <c r="BL128" i="2"/>
  <c r="BK128" i="2"/>
  <c r="BJ128" i="2"/>
  <c r="BM127" i="2"/>
  <c r="BL127" i="2"/>
  <c r="BK127" i="2"/>
  <c r="BJ127" i="2"/>
  <c r="BM126" i="2"/>
  <c r="BL126" i="2"/>
  <c r="BK126" i="2"/>
  <c r="BJ126" i="2"/>
  <c r="BM125" i="2"/>
  <c r="BL125" i="2"/>
  <c r="BK125" i="2"/>
  <c r="BJ125" i="2"/>
  <c r="BM124" i="2"/>
  <c r="BL124" i="2"/>
  <c r="BK124" i="2"/>
  <c r="BJ124" i="2"/>
  <c r="BM123" i="2"/>
  <c r="BL123" i="2"/>
  <c r="BK123" i="2"/>
  <c r="BJ123" i="2"/>
  <c r="BM122" i="2"/>
  <c r="BL122" i="2"/>
  <c r="BK122" i="2"/>
  <c r="BJ122" i="2"/>
  <c r="BM121" i="2"/>
  <c r="BL121" i="2"/>
  <c r="BK121" i="2"/>
  <c r="BJ121" i="2"/>
  <c r="BM120" i="2"/>
  <c r="BL120" i="2"/>
  <c r="BK120" i="2"/>
  <c r="BJ120" i="2"/>
  <c r="BM119" i="2"/>
  <c r="BL119" i="2"/>
  <c r="BK119" i="2"/>
  <c r="BJ119" i="2"/>
  <c r="BM101" i="2"/>
  <c r="BL101" i="2"/>
  <c r="BK101" i="2"/>
  <c r="BJ101" i="2"/>
  <c r="BM100" i="2"/>
  <c r="BL100" i="2"/>
  <c r="BK100" i="2"/>
  <c r="BJ100" i="2"/>
  <c r="BM99" i="2"/>
  <c r="BL99" i="2"/>
  <c r="BK99" i="2"/>
  <c r="BJ99" i="2"/>
  <c r="BM98" i="2"/>
  <c r="BL98" i="2"/>
  <c r="BK98" i="2"/>
  <c r="BJ98" i="2"/>
  <c r="BM97" i="2"/>
  <c r="BL97" i="2"/>
  <c r="BK97" i="2"/>
  <c r="BJ97" i="2"/>
  <c r="BM96" i="2"/>
  <c r="BL96" i="2"/>
  <c r="BK96" i="2"/>
  <c r="BJ96" i="2"/>
  <c r="BM95" i="2"/>
  <c r="BL95" i="2"/>
  <c r="BK95" i="2"/>
  <c r="BJ95" i="2"/>
  <c r="BM94" i="2"/>
  <c r="BL94" i="2"/>
  <c r="BK94" i="2"/>
  <c r="BJ94" i="2"/>
  <c r="BM93" i="2"/>
  <c r="BL93" i="2"/>
  <c r="BK93" i="2"/>
  <c r="BJ93" i="2"/>
  <c r="BM92" i="2"/>
  <c r="BL92" i="2"/>
  <c r="BK92" i="2"/>
  <c r="BJ92" i="2"/>
  <c r="BM74" i="2"/>
  <c r="BL74" i="2"/>
  <c r="BK74" i="2"/>
  <c r="BJ74" i="2"/>
  <c r="BM73" i="2"/>
  <c r="BL73" i="2"/>
  <c r="BK73" i="2"/>
  <c r="BJ73" i="2"/>
  <c r="BM72" i="2"/>
  <c r="BL72" i="2"/>
  <c r="BK72" i="2"/>
  <c r="BJ72" i="2"/>
  <c r="BM71" i="2"/>
  <c r="BL71" i="2"/>
  <c r="BK71" i="2"/>
  <c r="BJ71" i="2"/>
  <c r="BM70" i="2"/>
  <c r="BL70" i="2"/>
  <c r="BK70" i="2"/>
  <c r="BJ70" i="2"/>
  <c r="BM69" i="2"/>
  <c r="BL69" i="2"/>
  <c r="BK69" i="2"/>
  <c r="BJ69" i="2"/>
  <c r="BM68" i="2"/>
  <c r="BL68" i="2"/>
  <c r="BK68" i="2"/>
  <c r="BJ68" i="2"/>
  <c r="BM67" i="2"/>
  <c r="BL67" i="2"/>
  <c r="BK67" i="2"/>
  <c r="BJ67" i="2"/>
  <c r="BM66" i="2"/>
  <c r="BL66" i="2"/>
  <c r="BK66" i="2"/>
  <c r="BJ66" i="2"/>
  <c r="BM65" i="2"/>
  <c r="BL65" i="2"/>
  <c r="BK65" i="2"/>
  <c r="BJ65" i="2"/>
  <c r="BM39" i="2"/>
  <c r="BM40" i="2"/>
  <c r="BM41" i="2"/>
  <c r="BM42" i="2"/>
  <c r="BM43" i="2"/>
  <c r="BM44" i="2"/>
  <c r="BM45" i="2"/>
  <c r="BM46" i="2"/>
  <c r="BM47" i="2"/>
  <c r="BL39" i="2"/>
  <c r="BL40" i="2"/>
  <c r="BL41" i="2"/>
  <c r="BL42" i="2"/>
  <c r="BL43" i="2"/>
  <c r="BL44" i="2"/>
  <c r="BL45" i="2"/>
  <c r="BL46" i="2"/>
  <c r="BL47" i="2"/>
  <c r="BK39" i="2"/>
  <c r="BK40" i="2"/>
  <c r="BK41" i="2"/>
  <c r="BK42" i="2"/>
  <c r="BK43" i="2"/>
  <c r="BK44" i="2"/>
  <c r="BK45" i="2"/>
  <c r="BK46" i="2"/>
  <c r="BK47" i="2"/>
  <c r="BJ39" i="2"/>
  <c r="BJ40" i="2"/>
  <c r="BJ41" i="2"/>
  <c r="BJ42" i="2"/>
  <c r="BJ43" i="2"/>
  <c r="BJ44" i="2"/>
  <c r="BJ45" i="2"/>
  <c r="BJ46" i="2"/>
  <c r="BJ47" i="2"/>
  <c r="BM38" i="2"/>
  <c r="BL38" i="2"/>
  <c r="BK38" i="2"/>
  <c r="BJ38" i="2"/>
  <c r="BM13" i="2"/>
  <c r="BM14" i="2"/>
  <c r="BM15" i="2"/>
  <c r="BM16" i="2"/>
  <c r="BM17" i="2"/>
  <c r="BM18" i="2"/>
  <c r="BM19" i="2"/>
  <c r="BM20" i="2"/>
  <c r="BL13" i="2"/>
  <c r="BL14" i="2"/>
  <c r="BL15" i="2"/>
  <c r="BL16" i="2"/>
  <c r="BL17" i="2"/>
  <c r="BL18" i="2"/>
  <c r="BL19" i="2"/>
  <c r="BL20" i="2"/>
  <c r="BK13" i="2"/>
  <c r="BK14" i="2"/>
  <c r="BK15" i="2"/>
  <c r="BK16" i="2"/>
  <c r="BK17" i="2"/>
  <c r="BK18" i="2"/>
  <c r="BK19" i="2"/>
  <c r="BK20" i="2"/>
  <c r="BJ13" i="2"/>
  <c r="BJ14" i="2"/>
  <c r="BJ15" i="2"/>
  <c r="BJ16" i="2"/>
  <c r="BJ17" i="2"/>
  <c r="BJ18" i="2"/>
  <c r="BJ19" i="2"/>
  <c r="BJ20" i="2"/>
  <c r="BM12" i="2"/>
  <c r="BL12" i="2"/>
  <c r="BK12" i="2"/>
  <c r="BE12" i="2"/>
  <c r="BF253" i="2"/>
  <c r="BE253" i="2"/>
  <c r="BD253" i="2"/>
  <c r="BC253" i="2"/>
  <c r="BF252" i="2"/>
  <c r="BE252" i="2"/>
  <c r="BF251" i="2"/>
  <c r="BE251" i="2"/>
  <c r="BE250" i="2"/>
  <c r="BE249" i="2"/>
  <c r="BE248" i="2"/>
  <c r="BD248" i="2"/>
  <c r="BC248" i="2"/>
  <c r="BF226" i="2"/>
  <c r="BE226" i="2"/>
  <c r="BD226" i="2"/>
  <c r="BC226" i="2"/>
  <c r="BF225" i="2"/>
  <c r="BE225" i="2"/>
  <c r="BF224" i="2"/>
  <c r="BE224" i="2"/>
  <c r="BE223" i="2"/>
  <c r="BE222" i="2"/>
  <c r="BE221" i="2"/>
  <c r="BD221" i="2"/>
  <c r="BC221" i="2"/>
  <c r="BF199" i="2"/>
  <c r="BE199" i="2"/>
  <c r="BD199" i="2"/>
  <c r="BC199" i="2"/>
  <c r="BF198" i="2"/>
  <c r="BE198" i="2"/>
  <c r="BF197" i="2"/>
  <c r="BE197" i="2"/>
  <c r="BE196" i="2"/>
  <c r="BE195" i="2"/>
  <c r="BE194" i="2"/>
  <c r="BD194" i="2"/>
  <c r="BC194" i="2"/>
  <c r="BF172" i="2"/>
  <c r="BE172" i="2"/>
  <c r="BD172" i="2"/>
  <c r="BC172" i="2"/>
  <c r="BF171" i="2"/>
  <c r="BE171" i="2"/>
  <c r="BF170" i="2"/>
  <c r="BE170" i="2"/>
  <c r="BE169" i="2"/>
  <c r="BE168" i="2"/>
  <c r="BE167" i="2"/>
  <c r="BD167" i="2"/>
  <c r="BC167" i="2"/>
  <c r="BF145" i="2"/>
  <c r="BE145" i="2"/>
  <c r="BD145" i="2"/>
  <c r="BC145" i="2"/>
  <c r="BF144" i="2"/>
  <c r="BE144" i="2"/>
  <c r="BF143" i="2"/>
  <c r="BE143" i="2"/>
  <c r="BE142" i="2"/>
  <c r="BE141" i="2"/>
  <c r="BE140" i="2"/>
  <c r="BD140" i="2"/>
  <c r="BC140" i="2"/>
  <c r="BF118" i="2"/>
  <c r="BE118" i="2"/>
  <c r="BD118" i="2"/>
  <c r="BC118" i="2"/>
  <c r="BF117" i="2"/>
  <c r="BE117" i="2"/>
  <c r="BF116" i="2"/>
  <c r="BE116" i="2"/>
  <c r="BE115" i="2"/>
  <c r="BE114" i="2"/>
  <c r="BE113" i="2"/>
  <c r="BD113" i="2"/>
  <c r="BC113" i="2"/>
  <c r="BF91" i="2"/>
  <c r="BE91" i="2"/>
  <c r="BD91" i="2"/>
  <c r="BC91" i="2"/>
  <c r="BF90" i="2"/>
  <c r="BE90" i="2"/>
  <c r="BF89" i="2"/>
  <c r="BE89" i="2"/>
  <c r="BE88" i="2"/>
  <c r="BE87" i="2"/>
  <c r="BE86" i="2"/>
  <c r="BD86" i="2"/>
  <c r="BC86" i="2"/>
  <c r="BF64" i="2"/>
  <c r="BE64" i="2"/>
  <c r="BD64" i="2"/>
  <c r="BC64" i="2"/>
  <c r="BF63" i="2"/>
  <c r="BE63" i="2"/>
  <c r="BF62" i="2"/>
  <c r="BE62" i="2"/>
  <c r="BE61" i="2"/>
  <c r="BE60" i="2"/>
  <c r="BE59" i="2"/>
  <c r="BD59" i="2"/>
  <c r="BC59" i="2"/>
  <c r="BF36" i="2"/>
  <c r="BF35" i="2"/>
  <c r="BE34" i="2"/>
  <c r="BD37" i="2"/>
  <c r="BC37" i="2"/>
  <c r="BF37" i="2"/>
  <c r="BE37" i="2"/>
  <c r="BE36" i="2"/>
  <c r="BE35" i="2"/>
  <c r="BE33" i="2"/>
  <c r="BE32" i="2"/>
  <c r="BD32" i="2"/>
  <c r="AX32" i="2"/>
  <c r="BF263" i="2"/>
  <c r="BE263" i="2"/>
  <c r="BF262" i="2"/>
  <c r="BE262" i="2"/>
  <c r="BF261" i="2"/>
  <c r="BE261" i="2"/>
  <c r="BF260" i="2"/>
  <c r="BE260" i="2"/>
  <c r="BF259" i="2"/>
  <c r="BE259" i="2"/>
  <c r="BF258" i="2"/>
  <c r="BE258" i="2"/>
  <c r="BF257" i="2"/>
  <c r="BE257" i="2"/>
  <c r="BF256" i="2"/>
  <c r="BE256" i="2"/>
  <c r="BF255" i="2"/>
  <c r="BE255" i="2"/>
  <c r="BF254" i="2"/>
  <c r="BE254" i="2"/>
  <c r="BF236" i="2"/>
  <c r="BE236" i="2"/>
  <c r="BF235" i="2"/>
  <c r="BE235" i="2"/>
  <c r="BF234" i="2"/>
  <c r="BE234" i="2"/>
  <c r="BF233" i="2"/>
  <c r="BE233" i="2"/>
  <c r="BF232" i="2"/>
  <c r="BE232" i="2"/>
  <c r="BF231" i="2"/>
  <c r="BE231" i="2"/>
  <c r="BF230" i="2"/>
  <c r="BE230" i="2"/>
  <c r="BF229" i="2"/>
  <c r="BE229" i="2"/>
  <c r="BF228" i="2"/>
  <c r="BE228" i="2"/>
  <c r="BF227" i="2"/>
  <c r="BE227" i="2"/>
  <c r="BF209" i="2"/>
  <c r="BE209" i="2"/>
  <c r="BF208" i="2"/>
  <c r="BE208" i="2"/>
  <c r="BF207" i="2"/>
  <c r="BE207" i="2"/>
  <c r="BF206" i="2"/>
  <c r="BE206" i="2"/>
  <c r="BF205" i="2"/>
  <c r="BE205" i="2"/>
  <c r="BF204" i="2"/>
  <c r="BE204" i="2"/>
  <c r="BF203" i="2"/>
  <c r="BE203" i="2"/>
  <c r="BF202" i="2"/>
  <c r="BE202" i="2"/>
  <c r="BF201" i="2"/>
  <c r="BE201" i="2"/>
  <c r="BF200" i="2"/>
  <c r="BE200" i="2"/>
  <c r="BF182" i="2"/>
  <c r="BE182" i="2"/>
  <c r="BF181" i="2"/>
  <c r="BE181" i="2"/>
  <c r="BF180" i="2"/>
  <c r="BE180" i="2"/>
  <c r="BF179" i="2"/>
  <c r="BE179" i="2"/>
  <c r="BF178" i="2"/>
  <c r="BE178" i="2"/>
  <c r="BF177" i="2"/>
  <c r="BE177" i="2"/>
  <c r="BF176" i="2"/>
  <c r="BE176" i="2"/>
  <c r="BF175" i="2"/>
  <c r="BE175" i="2"/>
  <c r="BF174" i="2"/>
  <c r="BE174" i="2"/>
  <c r="BF173" i="2"/>
  <c r="BE173" i="2"/>
  <c r="BF155" i="2"/>
  <c r="BE155" i="2"/>
  <c r="BF154" i="2"/>
  <c r="BE154" i="2"/>
  <c r="BF153" i="2"/>
  <c r="BE153" i="2"/>
  <c r="BF152" i="2"/>
  <c r="BE152" i="2"/>
  <c r="BF151" i="2"/>
  <c r="BE151" i="2"/>
  <c r="BF150" i="2"/>
  <c r="BE150" i="2"/>
  <c r="BF149" i="2"/>
  <c r="BE149" i="2"/>
  <c r="BF148" i="2"/>
  <c r="BE148" i="2"/>
  <c r="BF147" i="2"/>
  <c r="BE147" i="2"/>
  <c r="BF146" i="2"/>
  <c r="BE146" i="2"/>
  <c r="BF128" i="2"/>
  <c r="BE128" i="2"/>
  <c r="BF127" i="2"/>
  <c r="BE127" i="2"/>
  <c r="BF126" i="2"/>
  <c r="BE126" i="2"/>
  <c r="BF125" i="2"/>
  <c r="BE125" i="2"/>
  <c r="BF124" i="2"/>
  <c r="BE124" i="2"/>
  <c r="BF123" i="2"/>
  <c r="BE123" i="2"/>
  <c r="BF122" i="2"/>
  <c r="BE122" i="2"/>
  <c r="BF121" i="2"/>
  <c r="BE121" i="2"/>
  <c r="BF120" i="2"/>
  <c r="BE120" i="2"/>
  <c r="BF119" i="2"/>
  <c r="BE119" i="2"/>
  <c r="BF101" i="2"/>
  <c r="BE101" i="2"/>
  <c r="BF100" i="2"/>
  <c r="BE100" i="2"/>
  <c r="BF99" i="2"/>
  <c r="BE99" i="2"/>
  <c r="BF98" i="2"/>
  <c r="BE98" i="2"/>
  <c r="BF97" i="2"/>
  <c r="BE97" i="2"/>
  <c r="BF96" i="2"/>
  <c r="BE96" i="2"/>
  <c r="BF95" i="2"/>
  <c r="BE95" i="2"/>
  <c r="BF94" i="2"/>
  <c r="BE94" i="2"/>
  <c r="BF93" i="2"/>
  <c r="BE93" i="2"/>
  <c r="BF92" i="2"/>
  <c r="BE92" i="2"/>
  <c r="BF74" i="2"/>
  <c r="BE74" i="2"/>
  <c r="BF73" i="2"/>
  <c r="BE73" i="2"/>
  <c r="BF72" i="2"/>
  <c r="BE72" i="2"/>
  <c r="BF71" i="2"/>
  <c r="BE71" i="2"/>
  <c r="BF70" i="2"/>
  <c r="BE70" i="2"/>
  <c r="BF69" i="2"/>
  <c r="BE69" i="2"/>
  <c r="BF68" i="2"/>
  <c r="BE68" i="2"/>
  <c r="BF67" i="2"/>
  <c r="BE67" i="2"/>
  <c r="BF66" i="2"/>
  <c r="BE66" i="2"/>
  <c r="BF65" i="2"/>
  <c r="BE65" i="2"/>
  <c r="BF39" i="2"/>
  <c r="BF40" i="2"/>
  <c r="BF41" i="2"/>
  <c r="BF42" i="2"/>
  <c r="BF43" i="2"/>
  <c r="BF44" i="2"/>
  <c r="BF45" i="2"/>
  <c r="BF46" i="2"/>
  <c r="BF47" i="2"/>
  <c r="BE39" i="2"/>
  <c r="BE40" i="2"/>
  <c r="BE41" i="2"/>
  <c r="BE42" i="2"/>
  <c r="BE43" i="2"/>
  <c r="BE44" i="2"/>
  <c r="BE45" i="2"/>
  <c r="BE46" i="2"/>
  <c r="BE47" i="2"/>
  <c r="BF38" i="2"/>
  <c r="BE38" i="2"/>
  <c r="BF13" i="2"/>
  <c r="BF14" i="2"/>
  <c r="BF15" i="2"/>
  <c r="BF16" i="2"/>
  <c r="BF17" i="2"/>
  <c r="BF18" i="2"/>
  <c r="BF19" i="2"/>
  <c r="BF20" i="2"/>
  <c r="BE13" i="2"/>
  <c r="BE14" i="2"/>
  <c r="BE15" i="2"/>
  <c r="BE16" i="2"/>
  <c r="BE17" i="2"/>
  <c r="BE18" i="2"/>
  <c r="BE19" i="2"/>
  <c r="BE20" i="2"/>
  <c r="BF12" i="2"/>
  <c r="AZ12" i="2"/>
  <c r="BA263" i="2"/>
  <c r="AZ263" i="2"/>
  <c r="BA262" i="2"/>
  <c r="AZ262" i="2"/>
  <c r="BA261" i="2"/>
  <c r="AZ261" i="2"/>
  <c r="BA260" i="2"/>
  <c r="AZ260" i="2"/>
  <c r="BA259" i="2"/>
  <c r="AZ259" i="2"/>
  <c r="BA258" i="2"/>
  <c r="AZ258" i="2"/>
  <c r="BA257" i="2"/>
  <c r="AZ257" i="2"/>
  <c r="BA256" i="2"/>
  <c r="AZ256" i="2"/>
  <c r="BA255" i="2"/>
  <c r="AZ255" i="2"/>
  <c r="BA254" i="2"/>
  <c r="AZ254" i="2"/>
  <c r="BA236" i="2"/>
  <c r="AZ236" i="2"/>
  <c r="BA235" i="2"/>
  <c r="AZ235" i="2"/>
  <c r="BA234" i="2"/>
  <c r="AZ234" i="2"/>
  <c r="BA233" i="2"/>
  <c r="AZ233" i="2"/>
  <c r="BA232" i="2"/>
  <c r="AZ232" i="2"/>
  <c r="BA231" i="2"/>
  <c r="AZ231" i="2"/>
  <c r="BA230" i="2"/>
  <c r="AZ230" i="2"/>
  <c r="BA229" i="2"/>
  <c r="AZ229" i="2"/>
  <c r="BA228" i="2"/>
  <c r="AZ228" i="2"/>
  <c r="BA227" i="2"/>
  <c r="AZ227" i="2"/>
  <c r="BA209" i="2"/>
  <c r="AZ209" i="2"/>
  <c r="BA208" i="2"/>
  <c r="AZ208" i="2"/>
  <c r="BA207" i="2"/>
  <c r="AZ207" i="2"/>
  <c r="BA206" i="2"/>
  <c r="AZ206" i="2"/>
  <c r="BA205" i="2"/>
  <c r="AZ205" i="2"/>
  <c r="BA204" i="2"/>
  <c r="AZ204" i="2"/>
  <c r="BA203" i="2"/>
  <c r="AZ203" i="2"/>
  <c r="BA202" i="2"/>
  <c r="AZ202" i="2"/>
  <c r="BA201" i="2"/>
  <c r="AZ201" i="2"/>
  <c r="BA200" i="2"/>
  <c r="AZ200" i="2"/>
  <c r="BA182" i="2"/>
  <c r="AZ182" i="2"/>
  <c r="BA181" i="2"/>
  <c r="AZ181" i="2"/>
  <c r="BA180" i="2"/>
  <c r="AZ180" i="2"/>
  <c r="BA179" i="2"/>
  <c r="AZ179" i="2"/>
  <c r="BA178" i="2"/>
  <c r="AZ178" i="2"/>
  <c r="BA177" i="2"/>
  <c r="AZ177" i="2"/>
  <c r="BA176" i="2"/>
  <c r="AZ176" i="2"/>
  <c r="BA175" i="2"/>
  <c r="AZ175" i="2"/>
  <c r="BA174" i="2"/>
  <c r="AZ174" i="2"/>
  <c r="BA173" i="2"/>
  <c r="AZ173" i="2"/>
  <c r="BA155" i="2"/>
  <c r="AZ155" i="2"/>
  <c r="BA154" i="2"/>
  <c r="AZ154" i="2"/>
  <c r="BA153" i="2"/>
  <c r="AZ153" i="2"/>
  <c r="BA152" i="2"/>
  <c r="AZ152" i="2"/>
  <c r="BA151" i="2"/>
  <c r="AZ151" i="2"/>
  <c r="BA150" i="2"/>
  <c r="AZ150" i="2"/>
  <c r="BA149" i="2"/>
  <c r="AZ149" i="2"/>
  <c r="BA148" i="2"/>
  <c r="AZ148" i="2"/>
  <c r="BA147" i="2"/>
  <c r="AZ147" i="2"/>
  <c r="BA146" i="2"/>
  <c r="AZ146" i="2"/>
  <c r="BA128" i="2"/>
  <c r="AZ128" i="2"/>
  <c r="BA127" i="2"/>
  <c r="AZ127" i="2"/>
  <c r="BA126" i="2"/>
  <c r="AZ126" i="2"/>
  <c r="BA125" i="2"/>
  <c r="AZ125" i="2"/>
  <c r="BA124" i="2"/>
  <c r="AZ124" i="2"/>
  <c r="BA123" i="2"/>
  <c r="AZ123" i="2"/>
  <c r="BA122" i="2"/>
  <c r="AZ122" i="2"/>
  <c r="BA121" i="2"/>
  <c r="AZ121" i="2"/>
  <c r="BA120" i="2"/>
  <c r="AZ120" i="2"/>
  <c r="BA119" i="2"/>
  <c r="AZ119" i="2"/>
  <c r="BA101" i="2"/>
  <c r="AZ101" i="2"/>
  <c r="BA100" i="2"/>
  <c r="AZ100" i="2"/>
  <c r="BA99" i="2"/>
  <c r="AZ99" i="2"/>
  <c r="BA98" i="2"/>
  <c r="AZ98" i="2"/>
  <c r="BA97" i="2"/>
  <c r="AZ97" i="2"/>
  <c r="BA96" i="2"/>
  <c r="AZ96" i="2"/>
  <c r="BA95" i="2"/>
  <c r="AZ95" i="2"/>
  <c r="BA94" i="2"/>
  <c r="AZ94" i="2"/>
  <c r="BA93" i="2"/>
  <c r="AZ93" i="2"/>
  <c r="BA92" i="2"/>
  <c r="AZ92" i="2"/>
  <c r="BA74" i="2"/>
  <c r="AZ74" i="2"/>
  <c r="BA73" i="2"/>
  <c r="AZ73" i="2"/>
  <c r="BA72" i="2"/>
  <c r="AZ72" i="2"/>
  <c r="BA71" i="2"/>
  <c r="AZ71" i="2"/>
  <c r="BA70" i="2"/>
  <c r="AZ70" i="2"/>
  <c r="BA69" i="2"/>
  <c r="AZ69" i="2"/>
  <c r="BA68" i="2"/>
  <c r="AZ68" i="2"/>
  <c r="BA67" i="2"/>
  <c r="AZ67" i="2"/>
  <c r="BA66" i="2"/>
  <c r="AZ66" i="2"/>
  <c r="BA65" i="2"/>
  <c r="AZ65" i="2"/>
  <c r="BA39" i="2"/>
  <c r="BA40" i="2"/>
  <c r="BA41" i="2"/>
  <c r="BA42" i="2"/>
  <c r="BA43" i="2"/>
  <c r="BA44" i="2"/>
  <c r="BA45" i="2"/>
  <c r="BA46" i="2"/>
  <c r="BA47" i="2"/>
  <c r="AZ39" i="2"/>
  <c r="AZ40" i="2"/>
  <c r="AZ41" i="2"/>
  <c r="AZ42" i="2"/>
  <c r="AZ43" i="2"/>
  <c r="AZ44" i="2"/>
  <c r="AZ45" i="2"/>
  <c r="AZ46" i="2"/>
  <c r="AZ47" i="2"/>
  <c r="BA38" i="2"/>
  <c r="AZ38" i="2"/>
  <c r="BA13" i="2"/>
  <c r="BA14" i="2"/>
  <c r="BA15" i="2"/>
  <c r="BA16" i="2"/>
  <c r="BA17" i="2"/>
  <c r="BA18" i="2"/>
  <c r="BA19" i="2"/>
  <c r="BA20" i="2"/>
  <c r="AZ13" i="2"/>
  <c r="AZ14" i="2"/>
  <c r="AZ15" i="2"/>
  <c r="AZ16" i="2"/>
  <c r="AZ17" i="2"/>
  <c r="AZ18" i="2"/>
  <c r="AZ19" i="2"/>
  <c r="AZ20" i="2"/>
  <c r="BA12" i="2"/>
  <c r="AV12" i="2"/>
  <c r="BA253" i="2"/>
  <c r="AZ253" i="2"/>
  <c r="AY253" i="2"/>
  <c r="AX253" i="2"/>
  <c r="BA252" i="2"/>
  <c r="AZ252" i="2"/>
  <c r="BA251" i="2"/>
  <c r="AZ251" i="2"/>
  <c r="AZ250" i="2"/>
  <c r="AZ249" i="2"/>
  <c r="AZ248" i="2"/>
  <c r="AY248" i="2"/>
  <c r="AX248" i="2"/>
  <c r="BA226" i="2"/>
  <c r="AZ226" i="2"/>
  <c r="AY226" i="2"/>
  <c r="AX226" i="2"/>
  <c r="BA225" i="2"/>
  <c r="AZ225" i="2"/>
  <c r="BA224" i="2"/>
  <c r="AZ224" i="2"/>
  <c r="AZ223" i="2"/>
  <c r="AZ222" i="2"/>
  <c r="AZ221" i="2"/>
  <c r="AY221" i="2"/>
  <c r="AX221" i="2"/>
  <c r="BA199" i="2"/>
  <c r="AZ199" i="2"/>
  <c r="AY199" i="2"/>
  <c r="AX199" i="2"/>
  <c r="BA198" i="2"/>
  <c r="AZ198" i="2"/>
  <c r="BA197" i="2"/>
  <c r="AZ197" i="2"/>
  <c r="AZ196" i="2"/>
  <c r="AZ195" i="2"/>
  <c r="AZ194" i="2"/>
  <c r="AY194" i="2"/>
  <c r="AX194" i="2"/>
  <c r="BA172" i="2"/>
  <c r="AZ172" i="2"/>
  <c r="AY172" i="2"/>
  <c r="AX172" i="2"/>
  <c r="BA171" i="2"/>
  <c r="AZ171" i="2"/>
  <c r="BA170" i="2"/>
  <c r="AZ170" i="2"/>
  <c r="AZ169" i="2"/>
  <c r="AZ168" i="2"/>
  <c r="AZ167" i="2"/>
  <c r="AY167" i="2"/>
  <c r="AX167" i="2"/>
  <c r="BA145" i="2"/>
  <c r="AZ145" i="2"/>
  <c r="AY145" i="2"/>
  <c r="AX145" i="2"/>
  <c r="BA144" i="2"/>
  <c r="AZ144" i="2"/>
  <c r="BA143" i="2"/>
  <c r="AZ143" i="2"/>
  <c r="AZ142" i="2"/>
  <c r="AZ141" i="2"/>
  <c r="AZ140" i="2"/>
  <c r="AY140" i="2"/>
  <c r="AX140" i="2"/>
  <c r="BA118" i="2"/>
  <c r="AZ118" i="2"/>
  <c r="AY118" i="2"/>
  <c r="AX118" i="2"/>
  <c r="BA117" i="2"/>
  <c r="AZ117" i="2"/>
  <c r="BA116" i="2"/>
  <c r="AZ116" i="2"/>
  <c r="AZ115" i="2"/>
  <c r="AZ114" i="2"/>
  <c r="AZ113" i="2"/>
  <c r="AY113" i="2"/>
  <c r="AX113" i="2"/>
  <c r="BA91" i="2"/>
  <c r="AZ91" i="2"/>
  <c r="AY91" i="2"/>
  <c r="AX91" i="2"/>
  <c r="BA90" i="2"/>
  <c r="AZ90" i="2"/>
  <c r="BA89" i="2"/>
  <c r="AZ89" i="2"/>
  <c r="AZ88" i="2"/>
  <c r="AZ87" i="2"/>
  <c r="AZ86" i="2"/>
  <c r="AY86" i="2"/>
  <c r="AX86" i="2"/>
  <c r="BA64" i="2"/>
  <c r="AZ64" i="2"/>
  <c r="AY64" i="2"/>
  <c r="AX64" i="2"/>
  <c r="BA63" i="2"/>
  <c r="AZ63" i="2"/>
  <c r="BA62" i="2"/>
  <c r="AZ62" i="2"/>
  <c r="AZ61" i="2"/>
  <c r="AZ60" i="2"/>
  <c r="AZ59" i="2"/>
  <c r="AY59" i="2"/>
  <c r="AX59" i="2"/>
  <c r="AX37" i="2"/>
  <c r="AY37" i="2"/>
  <c r="AZ37" i="2"/>
  <c r="AZ36" i="2"/>
  <c r="BA37" i="2"/>
  <c r="BA36" i="2"/>
  <c r="BA35" i="2"/>
  <c r="AZ35" i="2"/>
  <c r="AZ34" i="2"/>
  <c r="AZ33" i="2"/>
  <c r="AZ32" i="2"/>
  <c r="AY32" i="2"/>
  <c r="AQ32" i="2"/>
  <c r="AV253" i="2"/>
  <c r="AU253" i="2"/>
  <c r="AT253" i="2"/>
  <c r="AS253" i="2"/>
  <c r="AR253" i="2"/>
  <c r="AQ253" i="2"/>
  <c r="AV252" i="2"/>
  <c r="AU252" i="2"/>
  <c r="AT252" i="2"/>
  <c r="AS252" i="2"/>
  <c r="AV251" i="2"/>
  <c r="AU251" i="2"/>
  <c r="AT251" i="2"/>
  <c r="AS251" i="2"/>
  <c r="AU250" i="2"/>
  <c r="AS250" i="2"/>
  <c r="AS249" i="2"/>
  <c r="AS248" i="2"/>
  <c r="AR248" i="2"/>
  <c r="AQ248" i="2"/>
  <c r="AV226" i="2"/>
  <c r="AU226" i="2"/>
  <c r="AT226" i="2"/>
  <c r="AS226" i="2"/>
  <c r="AR226" i="2"/>
  <c r="AQ226" i="2"/>
  <c r="AV225" i="2"/>
  <c r="AU225" i="2"/>
  <c r="AT225" i="2"/>
  <c r="AS225" i="2"/>
  <c r="AV224" i="2"/>
  <c r="AU224" i="2"/>
  <c r="AT224" i="2"/>
  <c r="AS224" i="2"/>
  <c r="AU223" i="2"/>
  <c r="AS223" i="2"/>
  <c r="AS222" i="2"/>
  <c r="AS221" i="2"/>
  <c r="AR221" i="2"/>
  <c r="AQ221" i="2"/>
  <c r="AV199" i="2"/>
  <c r="AU199" i="2"/>
  <c r="AT199" i="2"/>
  <c r="AS199" i="2"/>
  <c r="AR199" i="2"/>
  <c r="AQ199" i="2"/>
  <c r="AV198" i="2"/>
  <c r="AU198" i="2"/>
  <c r="AT198" i="2"/>
  <c r="AS198" i="2"/>
  <c r="AV197" i="2"/>
  <c r="AU197" i="2"/>
  <c r="AT197" i="2"/>
  <c r="AS197" i="2"/>
  <c r="AU196" i="2"/>
  <c r="AS196" i="2"/>
  <c r="AS195" i="2"/>
  <c r="AS194" i="2"/>
  <c r="AR194" i="2"/>
  <c r="AQ194" i="2"/>
  <c r="AV172" i="2"/>
  <c r="AU172" i="2"/>
  <c r="AT172" i="2"/>
  <c r="AS172" i="2"/>
  <c r="AR172" i="2"/>
  <c r="AQ172" i="2"/>
  <c r="AV171" i="2"/>
  <c r="AU171" i="2"/>
  <c r="AT171" i="2"/>
  <c r="AS171" i="2"/>
  <c r="AV170" i="2"/>
  <c r="AU170" i="2"/>
  <c r="AT170" i="2"/>
  <c r="AS170" i="2"/>
  <c r="AU169" i="2"/>
  <c r="AS169" i="2"/>
  <c r="AS168" i="2"/>
  <c r="AS167" i="2"/>
  <c r="AR167" i="2"/>
  <c r="AQ167" i="2"/>
  <c r="AV145" i="2"/>
  <c r="AU145" i="2"/>
  <c r="AT145" i="2"/>
  <c r="AS145" i="2"/>
  <c r="AR145" i="2"/>
  <c r="AQ145" i="2"/>
  <c r="AV144" i="2"/>
  <c r="AU144" i="2"/>
  <c r="AT144" i="2"/>
  <c r="AS144" i="2"/>
  <c r="AV143" i="2"/>
  <c r="AU143" i="2"/>
  <c r="AT143" i="2"/>
  <c r="AS143" i="2"/>
  <c r="AU142" i="2"/>
  <c r="AS142" i="2"/>
  <c r="AS141" i="2"/>
  <c r="AS140" i="2"/>
  <c r="AR140" i="2"/>
  <c r="AQ140" i="2"/>
  <c r="AV118" i="2"/>
  <c r="AU118" i="2"/>
  <c r="AT118" i="2"/>
  <c r="AS118" i="2"/>
  <c r="AR118" i="2"/>
  <c r="AQ118" i="2"/>
  <c r="AV117" i="2"/>
  <c r="AU117" i="2"/>
  <c r="AT117" i="2"/>
  <c r="AS117" i="2"/>
  <c r="AV116" i="2"/>
  <c r="AU116" i="2"/>
  <c r="AT116" i="2"/>
  <c r="AS116" i="2"/>
  <c r="AU115" i="2"/>
  <c r="AS115" i="2"/>
  <c r="AS114" i="2"/>
  <c r="AS113" i="2"/>
  <c r="AR113" i="2"/>
  <c r="AQ113" i="2"/>
  <c r="AV91" i="2"/>
  <c r="AU91" i="2"/>
  <c r="AT91" i="2"/>
  <c r="AS91" i="2"/>
  <c r="AR91" i="2"/>
  <c r="AQ91" i="2"/>
  <c r="AV90" i="2"/>
  <c r="AU90" i="2"/>
  <c r="AT90" i="2"/>
  <c r="AS90" i="2"/>
  <c r="AV89" i="2"/>
  <c r="AU89" i="2"/>
  <c r="AT89" i="2"/>
  <c r="AS89" i="2"/>
  <c r="AU88" i="2"/>
  <c r="AS88" i="2"/>
  <c r="AS87" i="2"/>
  <c r="AS86" i="2"/>
  <c r="AR86" i="2"/>
  <c r="AQ86" i="2"/>
  <c r="AV64" i="2"/>
  <c r="AU64" i="2"/>
  <c r="AT64" i="2"/>
  <c r="AS64" i="2"/>
  <c r="AR64" i="2"/>
  <c r="AQ64" i="2"/>
  <c r="AV63" i="2"/>
  <c r="AU63" i="2"/>
  <c r="AT63" i="2"/>
  <c r="AS63" i="2"/>
  <c r="AV62" i="2"/>
  <c r="AU62" i="2"/>
  <c r="AT62" i="2"/>
  <c r="AS62" i="2"/>
  <c r="AU61" i="2"/>
  <c r="AS61" i="2"/>
  <c r="AS60" i="2"/>
  <c r="AS59" i="2"/>
  <c r="AR59" i="2"/>
  <c r="AQ59" i="2"/>
  <c r="AV37" i="2"/>
  <c r="AV36" i="2"/>
  <c r="AV35" i="2"/>
  <c r="AU37" i="2"/>
  <c r="AU36" i="2"/>
  <c r="AU35" i="2"/>
  <c r="AU34" i="2"/>
  <c r="AS34" i="2"/>
  <c r="AT37" i="2"/>
  <c r="AT36" i="2"/>
  <c r="AT35" i="2"/>
  <c r="AQ37" i="2"/>
  <c r="AR37" i="2"/>
  <c r="AS37" i="2"/>
  <c r="AS36" i="2"/>
  <c r="AS35" i="2"/>
  <c r="AS33" i="2"/>
  <c r="AS32" i="2"/>
  <c r="AR32" i="2"/>
  <c r="AJ32" i="2"/>
  <c r="AV263" i="2"/>
  <c r="AU263" i="2"/>
  <c r="AT263" i="2"/>
  <c r="AS263" i="2"/>
  <c r="AV262" i="2"/>
  <c r="AU262" i="2"/>
  <c r="AT262" i="2"/>
  <c r="AS262" i="2"/>
  <c r="AV261" i="2"/>
  <c r="AU261" i="2"/>
  <c r="AT261" i="2"/>
  <c r="AS261" i="2"/>
  <c r="AV260" i="2"/>
  <c r="AU260" i="2"/>
  <c r="AT260" i="2"/>
  <c r="AS260" i="2"/>
  <c r="AV259" i="2"/>
  <c r="AU259" i="2"/>
  <c r="AT259" i="2"/>
  <c r="AS259" i="2"/>
  <c r="AV258" i="2"/>
  <c r="AU258" i="2"/>
  <c r="AT258" i="2"/>
  <c r="AS258" i="2"/>
  <c r="AV257" i="2"/>
  <c r="AU257" i="2"/>
  <c r="AT257" i="2"/>
  <c r="AS257" i="2"/>
  <c r="AV256" i="2"/>
  <c r="AU256" i="2"/>
  <c r="AT256" i="2"/>
  <c r="AS256" i="2"/>
  <c r="AV255" i="2"/>
  <c r="AU255" i="2"/>
  <c r="AT255" i="2"/>
  <c r="AS255" i="2"/>
  <c r="AV254" i="2"/>
  <c r="AU254" i="2"/>
  <c r="AT254" i="2"/>
  <c r="AS254" i="2"/>
  <c r="AV236" i="2"/>
  <c r="AU236" i="2"/>
  <c r="AT236" i="2"/>
  <c r="AS236" i="2"/>
  <c r="AV235" i="2"/>
  <c r="AU235" i="2"/>
  <c r="AT235" i="2"/>
  <c r="AS235" i="2"/>
  <c r="AV234" i="2"/>
  <c r="AU234" i="2"/>
  <c r="AT234" i="2"/>
  <c r="AS234" i="2"/>
  <c r="AV233" i="2"/>
  <c r="AU233" i="2"/>
  <c r="AT233" i="2"/>
  <c r="AS233" i="2"/>
  <c r="AV232" i="2"/>
  <c r="AU232" i="2"/>
  <c r="AT232" i="2"/>
  <c r="AS232" i="2"/>
  <c r="AV231" i="2"/>
  <c r="AU231" i="2"/>
  <c r="AT231" i="2"/>
  <c r="AS231" i="2"/>
  <c r="AV230" i="2"/>
  <c r="AU230" i="2"/>
  <c r="AT230" i="2"/>
  <c r="AS230" i="2"/>
  <c r="AV229" i="2"/>
  <c r="AU229" i="2"/>
  <c r="AT229" i="2"/>
  <c r="AS229" i="2"/>
  <c r="AV228" i="2"/>
  <c r="AU228" i="2"/>
  <c r="AT228" i="2"/>
  <c r="AS228" i="2"/>
  <c r="AV227" i="2"/>
  <c r="AU227" i="2"/>
  <c r="AT227" i="2"/>
  <c r="AS227" i="2"/>
  <c r="AV209" i="2"/>
  <c r="AU209" i="2"/>
  <c r="AT209" i="2"/>
  <c r="AS209" i="2"/>
  <c r="AV208" i="2"/>
  <c r="AU208" i="2"/>
  <c r="AT208" i="2"/>
  <c r="AS208" i="2"/>
  <c r="AV207" i="2"/>
  <c r="AU207" i="2"/>
  <c r="AT207" i="2"/>
  <c r="AS207" i="2"/>
  <c r="AV206" i="2"/>
  <c r="AU206" i="2"/>
  <c r="AT206" i="2"/>
  <c r="AS206" i="2"/>
  <c r="AV205" i="2"/>
  <c r="AU205" i="2"/>
  <c r="AT205" i="2"/>
  <c r="AS205" i="2"/>
  <c r="AV204" i="2"/>
  <c r="AU204" i="2"/>
  <c r="AT204" i="2"/>
  <c r="AS204" i="2"/>
  <c r="AV203" i="2"/>
  <c r="AU203" i="2"/>
  <c r="AT203" i="2"/>
  <c r="AS203" i="2"/>
  <c r="AV202" i="2"/>
  <c r="AU202" i="2"/>
  <c r="AT202" i="2"/>
  <c r="AS202" i="2"/>
  <c r="AV201" i="2"/>
  <c r="AU201" i="2"/>
  <c r="AT201" i="2"/>
  <c r="AS201" i="2"/>
  <c r="AV200" i="2"/>
  <c r="AU200" i="2"/>
  <c r="AT200" i="2"/>
  <c r="AS200" i="2"/>
  <c r="AV182" i="2"/>
  <c r="AU182" i="2"/>
  <c r="AT182" i="2"/>
  <c r="AS182" i="2"/>
  <c r="AV181" i="2"/>
  <c r="AU181" i="2"/>
  <c r="AT181" i="2"/>
  <c r="AS181" i="2"/>
  <c r="AV180" i="2"/>
  <c r="AU180" i="2"/>
  <c r="AT180" i="2"/>
  <c r="AS180" i="2"/>
  <c r="AV179" i="2"/>
  <c r="AU179" i="2"/>
  <c r="AT179" i="2"/>
  <c r="AS179" i="2"/>
  <c r="AV178" i="2"/>
  <c r="AU178" i="2"/>
  <c r="AT178" i="2"/>
  <c r="AS178" i="2"/>
  <c r="AV177" i="2"/>
  <c r="AU177" i="2"/>
  <c r="AT177" i="2"/>
  <c r="AS177" i="2"/>
  <c r="AV176" i="2"/>
  <c r="AU176" i="2"/>
  <c r="AT176" i="2"/>
  <c r="AS176" i="2"/>
  <c r="AV175" i="2"/>
  <c r="AU175" i="2"/>
  <c r="AT175" i="2"/>
  <c r="AS175" i="2"/>
  <c r="AV174" i="2"/>
  <c r="AU174" i="2"/>
  <c r="AT174" i="2"/>
  <c r="AS174" i="2"/>
  <c r="AV173" i="2"/>
  <c r="AU173" i="2"/>
  <c r="AT173" i="2"/>
  <c r="AS173" i="2"/>
  <c r="AV155" i="2"/>
  <c r="AU155" i="2"/>
  <c r="AT155" i="2"/>
  <c r="AS155" i="2"/>
  <c r="AV154" i="2"/>
  <c r="AU154" i="2"/>
  <c r="AT154" i="2"/>
  <c r="AS154" i="2"/>
  <c r="AV153" i="2"/>
  <c r="AU153" i="2"/>
  <c r="AT153" i="2"/>
  <c r="AS153" i="2"/>
  <c r="AV152" i="2"/>
  <c r="AU152" i="2"/>
  <c r="AT152" i="2"/>
  <c r="AS152" i="2"/>
  <c r="AV151" i="2"/>
  <c r="AU151" i="2"/>
  <c r="AT151" i="2"/>
  <c r="AS151" i="2"/>
  <c r="AV150" i="2"/>
  <c r="AU150" i="2"/>
  <c r="AT150" i="2"/>
  <c r="AS150" i="2"/>
  <c r="AV149" i="2"/>
  <c r="AU149" i="2"/>
  <c r="AT149" i="2"/>
  <c r="AS149" i="2"/>
  <c r="AV148" i="2"/>
  <c r="AU148" i="2"/>
  <c r="AT148" i="2"/>
  <c r="AS148" i="2"/>
  <c r="AV147" i="2"/>
  <c r="AU147" i="2"/>
  <c r="AT147" i="2"/>
  <c r="AS147" i="2"/>
  <c r="AV146" i="2"/>
  <c r="AU146" i="2"/>
  <c r="AT146" i="2"/>
  <c r="AS146" i="2"/>
  <c r="AV128" i="2"/>
  <c r="AU128" i="2"/>
  <c r="AT128" i="2"/>
  <c r="AS128" i="2"/>
  <c r="AV127" i="2"/>
  <c r="AU127" i="2"/>
  <c r="AT127" i="2"/>
  <c r="AS127" i="2"/>
  <c r="AV126" i="2"/>
  <c r="AU126" i="2"/>
  <c r="AT126" i="2"/>
  <c r="AS126" i="2"/>
  <c r="AV125" i="2"/>
  <c r="AU125" i="2"/>
  <c r="AT125" i="2"/>
  <c r="AS125" i="2"/>
  <c r="AV124" i="2"/>
  <c r="AU124" i="2"/>
  <c r="AT124" i="2"/>
  <c r="AS124" i="2"/>
  <c r="AV123" i="2"/>
  <c r="AU123" i="2"/>
  <c r="AT123" i="2"/>
  <c r="AS123" i="2"/>
  <c r="AV122" i="2"/>
  <c r="AU122" i="2"/>
  <c r="AT122" i="2"/>
  <c r="AS122" i="2"/>
  <c r="AV121" i="2"/>
  <c r="AU121" i="2"/>
  <c r="AT121" i="2"/>
  <c r="AS121" i="2"/>
  <c r="AV120" i="2"/>
  <c r="AU120" i="2"/>
  <c r="AT120" i="2"/>
  <c r="AS120" i="2"/>
  <c r="AV119" i="2"/>
  <c r="AU119" i="2"/>
  <c r="AT119" i="2"/>
  <c r="AS119" i="2"/>
  <c r="AV101" i="2"/>
  <c r="AU101" i="2"/>
  <c r="AT101" i="2"/>
  <c r="AS101" i="2"/>
  <c r="AV100" i="2"/>
  <c r="AU100" i="2"/>
  <c r="AT100" i="2"/>
  <c r="AS100" i="2"/>
  <c r="AV99" i="2"/>
  <c r="AU99" i="2"/>
  <c r="AT99" i="2"/>
  <c r="AS99" i="2"/>
  <c r="AV98" i="2"/>
  <c r="AU98" i="2"/>
  <c r="AT98" i="2"/>
  <c r="AS98" i="2"/>
  <c r="AV97" i="2"/>
  <c r="AU97" i="2"/>
  <c r="AT97" i="2"/>
  <c r="AS97" i="2"/>
  <c r="AV96" i="2"/>
  <c r="AU96" i="2"/>
  <c r="AT96" i="2"/>
  <c r="AS96" i="2"/>
  <c r="AV95" i="2"/>
  <c r="AU95" i="2"/>
  <c r="AT95" i="2"/>
  <c r="AS95" i="2"/>
  <c r="AV94" i="2"/>
  <c r="AU94" i="2"/>
  <c r="AT94" i="2"/>
  <c r="AS94" i="2"/>
  <c r="AV93" i="2"/>
  <c r="AU93" i="2"/>
  <c r="AT93" i="2"/>
  <c r="AS93" i="2"/>
  <c r="AV92" i="2"/>
  <c r="AU92" i="2"/>
  <c r="AT92" i="2"/>
  <c r="AS92" i="2"/>
  <c r="AV74" i="2"/>
  <c r="AU74" i="2"/>
  <c r="AT74" i="2"/>
  <c r="AS74" i="2"/>
  <c r="AV73" i="2"/>
  <c r="AU73" i="2"/>
  <c r="AT73" i="2"/>
  <c r="AS73" i="2"/>
  <c r="AV72" i="2"/>
  <c r="AU72" i="2"/>
  <c r="AT72" i="2"/>
  <c r="AS72" i="2"/>
  <c r="AV71" i="2"/>
  <c r="AU71" i="2"/>
  <c r="AT71" i="2"/>
  <c r="AS71" i="2"/>
  <c r="AV70" i="2"/>
  <c r="AU70" i="2"/>
  <c r="AT70" i="2"/>
  <c r="AS70" i="2"/>
  <c r="AV69" i="2"/>
  <c r="AU69" i="2"/>
  <c r="AT69" i="2"/>
  <c r="AS69" i="2"/>
  <c r="AV68" i="2"/>
  <c r="AU68" i="2"/>
  <c r="AT68" i="2"/>
  <c r="AS68" i="2"/>
  <c r="AV67" i="2"/>
  <c r="AU67" i="2"/>
  <c r="AT67" i="2"/>
  <c r="AS67" i="2"/>
  <c r="AV66" i="2"/>
  <c r="AU66" i="2"/>
  <c r="AT66" i="2"/>
  <c r="AS66" i="2"/>
  <c r="AV65" i="2"/>
  <c r="AU65" i="2"/>
  <c r="AT65" i="2"/>
  <c r="AS65" i="2"/>
  <c r="AV39" i="2"/>
  <c r="AV40" i="2"/>
  <c r="AV41" i="2"/>
  <c r="AV42" i="2"/>
  <c r="AV43" i="2"/>
  <c r="AV44" i="2"/>
  <c r="AV45" i="2"/>
  <c r="AV46" i="2"/>
  <c r="AV47" i="2"/>
  <c r="AU39" i="2"/>
  <c r="AU40" i="2"/>
  <c r="AU41" i="2"/>
  <c r="AU42" i="2"/>
  <c r="AU43" i="2"/>
  <c r="AU44" i="2"/>
  <c r="AU45" i="2"/>
  <c r="AU46" i="2"/>
  <c r="AU47" i="2"/>
  <c r="AT39" i="2"/>
  <c r="AT40" i="2"/>
  <c r="AT41" i="2"/>
  <c r="AT42" i="2"/>
  <c r="AT43" i="2"/>
  <c r="AT44" i="2"/>
  <c r="AT45" i="2"/>
  <c r="AT46" i="2"/>
  <c r="AT47" i="2"/>
  <c r="AS39" i="2"/>
  <c r="AS40" i="2"/>
  <c r="AS41" i="2"/>
  <c r="AS42" i="2"/>
  <c r="AS43" i="2"/>
  <c r="AS44" i="2"/>
  <c r="AS45" i="2"/>
  <c r="AS46" i="2"/>
  <c r="AS47" i="2"/>
  <c r="AV38" i="2"/>
  <c r="AU38" i="2"/>
  <c r="AT38" i="2"/>
  <c r="AS38" i="2"/>
  <c r="AS12" i="2"/>
  <c r="AV13" i="2"/>
  <c r="AV14" i="2"/>
  <c r="AV15" i="2"/>
  <c r="AV16" i="2"/>
  <c r="AV17" i="2"/>
  <c r="AV18" i="2"/>
  <c r="AV19" i="2"/>
  <c r="AV20" i="2"/>
  <c r="AU13" i="2"/>
  <c r="AU14" i="2"/>
  <c r="AU15" i="2"/>
  <c r="AU16" i="2"/>
  <c r="AU17" i="2"/>
  <c r="AU18" i="2"/>
  <c r="AU19" i="2"/>
  <c r="AU20" i="2"/>
  <c r="AT13" i="2"/>
  <c r="AT14" i="2"/>
  <c r="AT15" i="2"/>
  <c r="AT16" i="2"/>
  <c r="AT17" i="2"/>
  <c r="AT18" i="2"/>
  <c r="AT19" i="2"/>
  <c r="AT20" i="2"/>
  <c r="AS13" i="2"/>
  <c r="AS14" i="2"/>
  <c r="AS15" i="2"/>
  <c r="AS16" i="2"/>
  <c r="AS17" i="2"/>
  <c r="AS18" i="2"/>
  <c r="AS19" i="2"/>
  <c r="AS20" i="2"/>
  <c r="AU12" i="2"/>
  <c r="AT12" i="2"/>
  <c r="AL12" i="2"/>
  <c r="AO263" i="2"/>
  <c r="AN263" i="2"/>
  <c r="AM263" i="2"/>
  <c r="AL263" i="2"/>
  <c r="AO262" i="2"/>
  <c r="AN262" i="2"/>
  <c r="AM262" i="2"/>
  <c r="AL262" i="2"/>
  <c r="AO261" i="2"/>
  <c r="AN261" i="2"/>
  <c r="AM261" i="2"/>
  <c r="AL261" i="2"/>
  <c r="AO260" i="2"/>
  <c r="AN260" i="2"/>
  <c r="AM260" i="2"/>
  <c r="AL260" i="2"/>
  <c r="AO259" i="2"/>
  <c r="AN259" i="2"/>
  <c r="AM259" i="2"/>
  <c r="AL259" i="2"/>
  <c r="AO258" i="2"/>
  <c r="AN258" i="2"/>
  <c r="AM258" i="2"/>
  <c r="AL258" i="2"/>
  <c r="AO257" i="2"/>
  <c r="AN257" i="2"/>
  <c r="AM257" i="2"/>
  <c r="AL257" i="2"/>
  <c r="AO256" i="2"/>
  <c r="AN256" i="2"/>
  <c r="AM256" i="2"/>
  <c r="AL256" i="2"/>
  <c r="AO255" i="2"/>
  <c r="AN255" i="2"/>
  <c r="AM255" i="2"/>
  <c r="AL255" i="2"/>
  <c r="AO254" i="2"/>
  <c r="AN254" i="2"/>
  <c r="AM254" i="2"/>
  <c r="AL254" i="2"/>
  <c r="AO236" i="2"/>
  <c r="AN236" i="2"/>
  <c r="AM236" i="2"/>
  <c r="AL236" i="2"/>
  <c r="AO235" i="2"/>
  <c r="AN235" i="2"/>
  <c r="AM235" i="2"/>
  <c r="AL235" i="2"/>
  <c r="AO234" i="2"/>
  <c r="AN234" i="2"/>
  <c r="AM234" i="2"/>
  <c r="AL234" i="2"/>
  <c r="AO233" i="2"/>
  <c r="AN233" i="2"/>
  <c r="AM233" i="2"/>
  <c r="AL233" i="2"/>
  <c r="AO232" i="2"/>
  <c r="AN232" i="2"/>
  <c r="AM232" i="2"/>
  <c r="AL232" i="2"/>
  <c r="AO231" i="2"/>
  <c r="AN231" i="2"/>
  <c r="AM231" i="2"/>
  <c r="AL231" i="2"/>
  <c r="AO230" i="2"/>
  <c r="AN230" i="2"/>
  <c r="AM230" i="2"/>
  <c r="AL230" i="2"/>
  <c r="AO229" i="2"/>
  <c r="AN229" i="2"/>
  <c r="AM229" i="2"/>
  <c r="AL229" i="2"/>
  <c r="AO228" i="2"/>
  <c r="AN228" i="2"/>
  <c r="AM228" i="2"/>
  <c r="AL228" i="2"/>
  <c r="AO227" i="2"/>
  <c r="AN227" i="2"/>
  <c r="AM227" i="2"/>
  <c r="AL227" i="2"/>
  <c r="AO209" i="2"/>
  <c r="AN209" i="2"/>
  <c r="AM209" i="2"/>
  <c r="AL209" i="2"/>
  <c r="AO208" i="2"/>
  <c r="AN208" i="2"/>
  <c r="AM208" i="2"/>
  <c r="AL208" i="2"/>
  <c r="AO207" i="2"/>
  <c r="AN207" i="2"/>
  <c r="AM207" i="2"/>
  <c r="AL207" i="2"/>
  <c r="AO206" i="2"/>
  <c r="AN206" i="2"/>
  <c r="AM206" i="2"/>
  <c r="AL206" i="2"/>
  <c r="AO205" i="2"/>
  <c r="AN205" i="2"/>
  <c r="AM205" i="2"/>
  <c r="AL205" i="2"/>
  <c r="AO204" i="2"/>
  <c r="AN204" i="2"/>
  <c r="AM204" i="2"/>
  <c r="AL204" i="2"/>
  <c r="AO203" i="2"/>
  <c r="AN203" i="2"/>
  <c r="AM203" i="2"/>
  <c r="AL203" i="2"/>
  <c r="AO202" i="2"/>
  <c r="AN202" i="2"/>
  <c r="AM202" i="2"/>
  <c r="AL202" i="2"/>
  <c r="AO201" i="2"/>
  <c r="AN201" i="2"/>
  <c r="AM201" i="2"/>
  <c r="AL201" i="2"/>
  <c r="AO200" i="2"/>
  <c r="AN200" i="2"/>
  <c r="AM200" i="2"/>
  <c r="AL200" i="2"/>
  <c r="AO182" i="2"/>
  <c r="AN182" i="2"/>
  <c r="AM182" i="2"/>
  <c r="AL182" i="2"/>
  <c r="AO181" i="2"/>
  <c r="AN181" i="2"/>
  <c r="AM181" i="2"/>
  <c r="AL181" i="2"/>
  <c r="AO180" i="2"/>
  <c r="AN180" i="2"/>
  <c r="AM180" i="2"/>
  <c r="AL180" i="2"/>
  <c r="AO179" i="2"/>
  <c r="AN179" i="2"/>
  <c r="AM179" i="2"/>
  <c r="AL179" i="2"/>
  <c r="AO178" i="2"/>
  <c r="AN178" i="2"/>
  <c r="AM178" i="2"/>
  <c r="AL178" i="2"/>
  <c r="AO177" i="2"/>
  <c r="AN177" i="2"/>
  <c r="AM177" i="2"/>
  <c r="AL177" i="2"/>
  <c r="AO176" i="2"/>
  <c r="AN176" i="2"/>
  <c r="AM176" i="2"/>
  <c r="AL176" i="2"/>
  <c r="AO175" i="2"/>
  <c r="AN175" i="2"/>
  <c r="AM175" i="2"/>
  <c r="AL175" i="2"/>
  <c r="AO174" i="2"/>
  <c r="AN174" i="2"/>
  <c r="AM174" i="2"/>
  <c r="AL174" i="2"/>
  <c r="AO173" i="2"/>
  <c r="AN173" i="2"/>
  <c r="AM173" i="2"/>
  <c r="AL173" i="2"/>
  <c r="AO155" i="2"/>
  <c r="AN155" i="2"/>
  <c r="AM155" i="2"/>
  <c r="AL155" i="2"/>
  <c r="AO154" i="2"/>
  <c r="AN154" i="2"/>
  <c r="AM154" i="2"/>
  <c r="AL154" i="2"/>
  <c r="AO153" i="2"/>
  <c r="AN153" i="2"/>
  <c r="AM153" i="2"/>
  <c r="AL153" i="2"/>
  <c r="AO152" i="2"/>
  <c r="AN152" i="2"/>
  <c r="AM152" i="2"/>
  <c r="AL152" i="2"/>
  <c r="AO151" i="2"/>
  <c r="AN151" i="2"/>
  <c r="AM151" i="2"/>
  <c r="AL151" i="2"/>
  <c r="AO150" i="2"/>
  <c r="AN150" i="2"/>
  <c r="AM150" i="2"/>
  <c r="AL150" i="2"/>
  <c r="AO149" i="2"/>
  <c r="AN149" i="2"/>
  <c r="AM149" i="2"/>
  <c r="AL149" i="2"/>
  <c r="AO148" i="2"/>
  <c r="AN148" i="2"/>
  <c r="AM148" i="2"/>
  <c r="AL148" i="2"/>
  <c r="AO147" i="2"/>
  <c r="AN147" i="2"/>
  <c r="AM147" i="2"/>
  <c r="AL147" i="2"/>
  <c r="AO146" i="2"/>
  <c r="AN146" i="2"/>
  <c r="AM146" i="2"/>
  <c r="AL146" i="2"/>
  <c r="AO128" i="2"/>
  <c r="AN128" i="2"/>
  <c r="AM128" i="2"/>
  <c r="AL128" i="2"/>
  <c r="AO127" i="2"/>
  <c r="AN127" i="2"/>
  <c r="AM127" i="2"/>
  <c r="AL127" i="2"/>
  <c r="AO126" i="2"/>
  <c r="AN126" i="2"/>
  <c r="AM126" i="2"/>
  <c r="AL126" i="2"/>
  <c r="AO125" i="2"/>
  <c r="AN125" i="2"/>
  <c r="AM125" i="2"/>
  <c r="AL125" i="2"/>
  <c r="AO124" i="2"/>
  <c r="AN124" i="2"/>
  <c r="AM124" i="2"/>
  <c r="AL124" i="2"/>
  <c r="AO123" i="2"/>
  <c r="AN123" i="2"/>
  <c r="AM123" i="2"/>
  <c r="AL123" i="2"/>
  <c r="AO122" i="2"/>
  <c r="AN122" i="2"/>
  <c r="AM122" i="2"/>
  <c r="AL122" i="2"/>
  <c r="AO121" i="2"/>
  <c r="AN121" i="2"/>
  <c r="AM121" i="2"/>
  <c r="AL121" i="2"/>
  <c r="AO120" i="2"/>
  <c r="AN120" i="2"/>
  <c r="AM120" i="2"/>
  <c r="AL120" i="2"/>
  <c r="AO119" i="2"/>
  <c r="AN119" i="2"/>
  <c r="AM119" i="2"/>
  <c r="AL119" i="2"/>
  <c r="AO101" i="2"/>
  <c r="AN101" i="2"/>
  <c r="AM101" i="2"/>
  <c r="AL101" i="2"/>
  <c r="AO100" i="2"/>
  <c r="AN100" i="2"/>
  <c r="AM100" i="2"/>
  <c r="AL100" i="2"/>
  <c r="AO99" i="2"/>
  <c r="AN99" i="2"/>
  <c r="AM99" i="2"/>
  <c r="AL99" i="2"/>
  <c r="AO98" i="2"/>
  <c r="AN98" i="2"/>
  <c r="AM98" i="2"/>
  <c r="AL98" i="2"/>
  <c r="AO97" i="2"/>
  <c r="AN97" i="2"/>
  <c r="AM97" i="2"/>
  <c r="AL97" i="2"/>
  <c r="AO96" i="2"/>
  <c r="AN96" i="2"/>
  <c r="AM96" i="2"/>
  <c r="AL96" i="2"/>
  <c r="AO95" i="2"/>
  <c r="AN95" i="2"/>
  <c r="AM95" i="2"/>
  <c r="AL95" i="2"/>
  <c r="AO94" i="2"/>
  <c r="AN94" i="2"/>
  <c r="AM94" i="2"/>
  <c r="AL94" i="2"/>
  <c r="AO93" i="2"/>
  <c r="AN93" i="2"/>
  <c r="AM93" i="2"/>
  <c r="AL93" i="2"/>
  <c r="AO92" i="2"/>
  <c r="AN92" i="2"/>
  <c r="AM92" i="2"/>
  <c r="AL92" i="2"/>
  <c r="AO74" i="2"/>
  <c r="AN74" i="2"/>
  <c r="AM74" i="2"/>
  <c r="AL74" i="2"/>
  <c r="AO73" i="2"/>
  <c r="AN73" i="2"/>
  <c r="AM73" i="2"/>
  <c r="AL73" i="2"/>
  <c r="AO72" i="2"/>
  <c r="AN72" i="2"/>
  <c r="AM72" i="2"/>
  <c r="AL72" i="2"/>
  <c r="AO71" i="2"/>
  <c r="AN71" i="2"/>
  <c r="AM71" i="2"/>
  <c r="AL71" i="2"/>
  <c r="AO70" i="2"/>
  <c r="AN70" i="2"/>
  <c r="AM70" i="2"/>
  <c r="AL70" i="2"/>
  <c r="AO69" i="2"/>
  <c r="AN69" i="2"/>
  <c r="AM69" i="2"/>
  <c r="AL69" i="2"/>
  <c r="AO68" i="2"/>
  <c r="AN68" i="2"/>
  <c r="AM68" i="2"/>
  <c r="AL68" i="2"/>
  <c r="AO67" i="2"/>
  <c r="AN67" i="2"/>
  <c r="AM67" i="2"/>
  <c r="AL67" i="2"/>
  <c r="AO66" i="2"/>
  <c r="AN66" i="2"/>
  <c r="AM66" i="2"/>
  <c r="AL66" i="2"/>
  <c r="AO65" i="2"/>
  <c r="AN65" i="2"/>
  <c r="AM65" i="2"/>
  <c r="AL65" i="2"/>
  <c r="AO39" i="2"/>
  <c r="AO40" i="2"/>
  <c r="AO41" i="2"/>
  <c r="AO42" i="2"/>
  <c r="AO43" i="2"/>
  <c r="AO44" i="2"/>
  <c r="AO45" i="2"/>
  <c r="AO46" i="2"/>
  <c r="AO47" i="2"/>
  <c r="AN39" i="2"/>
  <c r="AN40" i="2"/>
  <c r="AN41" i="2"/>
  <c r="AN42" i="2"/>
  <c r="AN43" i="2"/>
  <c r="AN44" i="2"/>
  <c r="AN45" i="2"/>
  <c r="AN46" i="2"/>
  <c r="AN47" i="2"/>
  <c r="AM39" i="2"/>
  <c r="AM40" i="2"/>
  <c r="AM41" i="2"/>
  <c r="AM42" i="2"/>
  <c r="AM43" i="2"/>
  <c r="AM44" i="2"/>
  <c r="AM45" i="2"/>
  <c r="AM46" i="2"/>
  <c r="AM47" i="2"/>
  <c r="AL39" i="2"/>
  <c r="AL40" i="2"/>
  <c r="AL41" i="2"/>
  <c r="AL42" i="2"/>
  <c r="AL43" i="2"/>
  <c r="AL44" i="2"/>
  <c r="AL45" i="2"/>
  <c r="AL46" i="2"/>
  <c r="AL47" i="2"/>
  <c r="AO38" i="2"/>
  <c r="AN38" i="2"/>
  <c r="AM38" i="2"/>
  <c r="AL38" i="2"/>
  <c r="AO13" i="2"/>
  <c r="AO14" i="2"/>
  <c r="AO15" i="2"/>
  <c r="AO16" i="2"/>
  <c r="AO17" i="2"/>
  <c r="AO18" i="2"/>
  <c r="AO19" i="2"/>
  <c r="AO20" i="2"/>
  <c r="AN13" i="2"/>
  <c r="AN14" i="2"/>
  <c r="AN15" i="2"/>
  <c r="AN16" i="2"/>
  <c r="AN17" i="2"/>
  <c r="AN18" i="2"/>
  <c r="AN19" i="2"/>
  <c r="AN20" i="2"/>
  <c r="AM13" i="2"/>
  <c r="AM14" i="2"/>
  <c r="AM15" i="2"/>
  <c r="AM16" i="2"/>
  <c r="AM17" i="2"/>
  <c r="AM18" i="2"/>
  <c r="AM19" i="2"/>
  <c r="AM20" i="2"/>
  <c r="AL13" i="2"/>
  <c r="AL14" i="2"/>
  <c r="AL15" i="2"/>
  <c r="AL16" i="2"/>
  <c r="AL17" i="2"/>
  <c r="AL18" i="2"/>
  <c r="AL19" i="2"/>
  <c r="AL20" i="2"/>
  <c r="AO12" i="2"/>
  <c r="AN12" i="2"/>
  <c r="AM12" i="2"/>
  <c r="AA12" i="2"/>
  <c r="AO253" i="2"/>
  <c r="AN253" i="2"/>
  <c r="AM253" i="2"/>
  <c r="AL253" i="2"/>
  <c r="AK253" i="2"/>
  <c r="AJ253" i="2"/>
  <c r="AO252" i="2"/>
  <c r="AN252" i="2"/>
  <c r="AM252" i="2"/>
  <c r="AL252" i="2"/>
  <c r="AO251" i="2"/>
  <c r="AN251" i="2"/>
  <c r="AM251" i="2"/>
  <c r="AL251" i="2"/>
  <c r="AN250" i="2"/>
  <c r="AL250" i="2"/>
  <c r="AL249" i="2"/>
  <c r="AL248" i="2"/>
  <c r="AK248" i="2"/>
  <c r="AJ248" i="2"/>
  <c r="AO226" i="2"/>
  <c r="AN226" i="2"/>
  <c r="AM226" i="2"/>
  <c r="AL226" i="2"/>
  <c r="AK226" i="2"/>
  <c r="AJ226" i="2"/>
  <c r="AO225" i="2"/>
  <c r="AN225" i="2"/>
  <c r="AM225" i="2"/>
  <c r="AL225" i="2"/>
  <c r="AO224" i="2"/>
  <c r="AN224" i="2"/>
  <c r="AM224" i="2"/>
  <c r="AL224" i="2"/>
  <c r="AN223" i="2"/>
  <c r="AL223" i="2"/>
  <c r="AL222" i="2"/>
  <c r="AL221" i="2"/>
  <c r="AK221" i="2"/>
  <c r="AJ221" i="2"/>
  <c r="AO199" i="2"/>
  <c r="AN199" i="2"/>
  <c r="AM199" i="2"/>
  <c r="AL199" i="2"/>
  <c r="AK199" i="2"/>
  <c r="AJ199" i="2"/>
  <c r="AO198" i="2"/>
  <c r="AN198" i="2"/>
  <c r="AM198" i="2"/>
  <c r="AL198" i="2"/>
  <c r="AO197" i="2"/>
  <c r="AN197" i="2"/>
  <c r="AM197" i="2"/>
  <c r="AL197" i="2"/>
  <c r="AN196" i="2"/>
  <c r="AL196" i="2"/>
  <c r="AL195" i="2"/>
  <c r="AL194" i="2"/>
  <c r="AK194" i="2"/>
  <c r="AJ194" i="2"/>
  <c r="AO172" i="2"/>
  <c r="AN172" i="2"/>
  <c r="AM172" i="2"/>
  <c r="AL172" i="2"/>
  <c r="AK172" i="2"/>
  <c r="AJ172" i="2"/>
  <c r="AO171" i="2"/>
  <c r="AN171" i="2"/>
  <c r="AM171" i="2"/>
  <c r="AL171" i="2"/>
  <c r="AO170" i="2"/>
  <c r="AN170" i="2"/>
  <c r="AM170" i="2"/>
  <c r="AL170" i="2"/>
  <c r="AN169" i="2"/>
  <c r="AL169" i="2"/>
  <c r="AL168" i="2"/>
  <c r="AL167" i="2"/>
  <c r="AK167" i="2"/>
  <c r="AJ167" i="2"/>
  <c r="AO145" i="2"/>
  <c r="AN145" i="2"/>
  <c r="AM145" i="2"/>
  <c r="AL145" i="2"/>
  <c r="AK145" i="2"/>
  <c r="AJ145" i="2"/>
  <c r="AO144" i="2"/>
  <c r="AN144" i="2"/>
  <c r="AM144" i="2"/>
  <c r="AL144" i="2"/>
  <c r="AO143" i="2"/>
  <c r="AN143" i="2"/>
  <c r="AM143" i="2"/>
  <c r="AL143" i="2"/>
  <c r="AN142" i="2"/>
  <c r="AL142" i="2"/>
  <c r="AL141" i="2"/>
  <c r="AL140" i="2"/>
  <c r="AK140" i="2"/>
  <c r="AJ140" i="2"/>
  <c r="AO118" i="2"/>
  <c r="AN118" i="2"/>
  <c r="AM118" i="2"/>
  <c r="AL118" i="2"/>
  <c r="AK118" i="2"/>
  <c r="AJ118" i="2"/>
  <c r="AO117" i="2"/>
  <c r="AN117" i="2"/>
  <c r="AM117" i="2"/>
  <c r="AL117" i="2"/>
  <c r="AO116" i="2"/>
  <c r="AN116" i="2"/>
  <c r="AM116" i="2"/>
  <c r="AL116" i="2"/>
  <c r="AN115" i="2"/>
  <c r="AL115" i="2"/>
  <c r="AL114" i="2"/>
  <c r="AL113" i="2"/>
  <c r="AK113" i="2"/>
  <c r="AJ113" i="2"/>
  <c r="AO91" i="2"/>
  <c r="AN91" i="2"/>
  <c r="AM91" i="2"/>
  <c r="AL91" i="2"/>
  <c r="AK91" i="2"/>
  <c r="AJ91" i="2"/>
  <c r="AO90" i="2"/>
  <c r="AN90" i="2"/>
  <c r="AM90" i="2"/>
  <c r="AL90" i="2"/>
  <c r="AO89" i="2"/>
  <c r="AN89" i="2"/>
  <c r="AM89" i="2"/>
  <c r="AL89" i="2"/>
  <c r="AN88" i="2"/>
  <c r="AL88" i="2"/>
  <c r="AL87" i="2"/>
  <c r="AL86" i="2"/>
  <c r="AK86" i="2"/>
  <c r="AJ86" i="2"/>
  <c r="AO64" i="2"/>
  <c r="AN64" i="2"/>
  <c r="AM64" i="2"/>
  <c r="AL64" i="2"/>
  <c r="AK64" i="2"/>
  <c r="AJ64" i="2"/>
  <c r="AO63" i="2"/>
  <c r="AN63" i="2"/>
  <c r="AM63" i="2"/>
  <c r="AL63" i="2"/>
  <c r="AO62" i="2"/>
  <c r="AN62" i="2"/>
  <c r="AM62" i="2"/>
  <c r="AL62" i="2"/>
  <c r="AN61" i="2"/>
  <c r="AL61" i="2"/>
  <c r="AL60" i="2"/>
  <c r="AL59" i="2"/>
  <c r="AK59" i="2"/>
  <c r="AJ59" i="2"/>
  <c r="AO37" i="2"/>
  <c r="AO36" i="2"/>
  <c r="AO35" i="2"/>
  <c r="AN37" i="2"/>
  <c r="AN36" i="2"/>
  <c r="AN35" i="2"/>
  <c r="AM37" i="2"/>
  <c r="AM36" i="2"/>
  <c r="AM35" i="2"/>
  <c r="AL35" i="2"/>
  <c r="AK37" i="2"/>
  <c r="AJ37" i="2"/>
  <c r="AL37" i="2"/>
  <c r="AL36" i="2"/>
  <c r="AN34" i="2"/>
  <c r="AL34" i="2"/>
  <c r="AL33" i="2"/>
  <c r="AL32" i="2"/>
  <c r="AK32" i="2"/>
  <c r="AC32" i="2"/>
  <c r="AD253" i="2"/>
  <c r="AC253" i="2"/>
  <c r="AD248" i="2"/>
  <c r="AC248" i="2"/>
  <c r="AD226" i="2"/>
  <c r="AC226" i="2"/>
  <c r="AD221" i="2"/>
  <c r="AC221" i="2"/>
  <c r="AD199" i="2"/>
  <c r="AC199" i="2"/>
  <c r="AD194" i="2"/>
  <c r="AC194" i="2"/>
  <c r="AD172" i="2"/>
  <c r="AC172" i="2"/>
  <c r="AD167" i="2"/>
  <c r="AC167" i="2"/>
  <c r="AD145" i="2"/>
  <c r="AC145" i="2"/>
  <c r="AD140" i="2"/>
  <c r="AC140" i="2"/>
  <c r="AD118" i="2"/>
  <c r="AC118" i="2"/>
  <c r="AD113" i="2"/>
  <c r="AC113" i="2"/>
  <c r="AD91" i="2"/>
  <c r="AC91" i="2"/>
  <c r="AD86" i="2"/>
  <c r="AC86" i="2"/>
  <c r="AD64" i="2"/>
  <c r="AC64" i="2"/>
  <c r="AD59" i="2"/>
  <c r="AC59" i="2"/>
  <c r="AC37" i="2"/>
  <c r="AD37" i="2"/>
  <c r="AD32" i="2"/>
  <c r="X32" i="2"/>
  <c r="AA253" i="2"/>
  <c r="Z253" i="2"/>
  <c r="Y253" i="2"/>
  <c r="X253" i="2"/>
  <c r="W253" i="2"/>
  <c r="V253" i="2"/>
  <c r="AA252" i="2"/>
  <c r="Z252" i="2"/>
  <c r="Y252" i="2"/>
  <c r="X252" i="2"/>
  <c r="AA251" i="2"/>
  <c r="Z251" i="2"/>
  <c r="Y251" i="2"/>
  <c r="X251" i="2"/>
  <c r="X250" i="2"/>
  <c r="X248" i="2"/>
  <c r="W248" i="2"/>
  <c r="V248" i="2"/>
  <c r="AA226" i="2"/>
  <c r="Z226" i="2"/>
  <c r="Y226" i="2"/>
  <c r="X226" i="2"/>
  <c r="W226" i="2"/>
  <c r="V226" i="2"/>
  <c r="AA225" i="2"/>
  <c r="Z225" i="2"/>
  <c r="Y225" i="2"/>
  <c r="X225" i="2"/>
  <c r="AA224" i="2"/>
  <c r="Z224" i="2"/>
  <c r="Y224" i="2"/>
  <c r="X224" i="2"/>
  <c r="X223" i="2"/>
  <c r="X221" i="2"/>
  <c r="W221" i="2"/>
  <c r="V221" i="2"/>
  <c r="AA199" i="2"/>
  <c r="Z199" i="2"/>
  <c r="Y199" i="2"/>
  <c r="X199" i="2"/>
  <c r="W199" i="2"/>
  <c r="V199" i="2"/>
  <c r="AA198" i="2"/>
  <c r="Z198" i="2"/>
  <c r="Y198" i="2"/>
  <c r="X198" i="2"/>
  <c r="AA197" i="2"/>
  <c r="Z197" i="2"/>
  <c r="Y197" i="2"/>
  <c r="X197" i="2"/>
  <c r="X196" i="2"/>
  <c r="X194" i="2"/>
  <c r="W194" i="2"/>
  <c r="V194" i="2"/>
  <c r="AA172" i="2"/>
  <c r="Z172" i="2"/>
  <c r="Y172" i="2"/>
  <c r="X172" i="2"/>
  <c r="W172" i="2"/>
  <c r="V172" i="2"/>
  <c r="AA171" i="2"/>
  <c r="Z171" i="2"/>
  <c r="Y171" i="2"/>
  <c r="X171" i="2"/>
  <c r="AA170" i="2"/>
  <c r="Z170" i="2"/>
  <c r="Y170" i="2"/>
  <c r="X170" i="2"/>
  <c r="X169" i="2"/>
  <c r="X167" i="2"/>
  <c r="W167" i="2"/>
  <c r="V167" i="2"/>
  <c r="AA145" i="2"/>
  <c r="Z145" i="2"/>
  <c r="Y145" i="2"/>
  <c r="X145" i="2"/>
  <c r="W145" i="2"/>
  <c r="V145" i="2"/>
  <c r="AA144" i="2"/>
  <c r="Z144" i="2"/>
  <c r="Y144" i="2"/>
  <c r="X144" i="2"/>
  <c r="AA143" i="2"/>
  <c r="Z143" i="2"/>
  <c r="Y143" i="2"/>
  <c r="X143" i="2"/>
  <c r="X142" i="2"/>
  <c r="X140" i="2"/>
  <c r="W140" i="2"/>
  <c r="V140" i="2"/>
  <c r="AA118" i="2"/>
  <c r="Z118" i="2"/>
  <c r="Y118" i="2"/>
  <c r="X118" i="2"/>
  <c r="W118" i="2"/>
  <c r="V118" i="2"/>
  <c r="AA117" i="2"/>
  <c r="Z117" i="2"/>
  <c r="Y117" i="2"/>
  <c r="X117" i="2"/>
  <c r="AA116" i="2"/>
  <c r="Z116" i="2"/>
  <c r="Y116" i="2"/>
  <c r="X116" i="2"/>
  <c r="X115" i="2"/>
  <c r="X113" i="2"/>
  <c r="W113" i="2"/>
  <c r="V113" i="2"/>
  <c r="AA91" i="2"/>
  <c r="Z91" i="2"/>
  <c r="Y91" i="2"/>
  <c r="X91" i="2"/>
  <c r="W91" i="2"/>
  <c r="V91" i="2"/>
  <c r="AA90" i="2"/>
  <c r="Z90" i="2"/>
  <c r="Y90" i="2"/>
  <c r="X90" i="2"/>
  <c r="AA89" i="2"/>
  <c r="Z89" i="2"/>
  <c r="Y89" i="2"/>
  <c r="X89" i="2"/>
  <c r="X88" i="2"/>
  <c r="X86" i="2"/>
  <c r="W86" i="2"/>
  <c r="V86" i="2"/>
  <c r="AA64" i="2"/>
  <c r="Z64" i="2"/>
  <c r="Y64" i="2"/>
  <c r="X64" i="2"/>
  <c r="W64" i="2"/>
  <c r="V64" i="2"/>
  <c r="AA63" i="2"/>
  <c r="Z63" i="2"/>
  <c r="Y63" i="2"/>
  <c r="X63" i="2"/>
  <c r="AA62" i="2"/>
  <c r="Z62" i="2"/>
  <c r="Y62" i="2"/>
  <c r="X62" i="2"/>
  <c r="X61" i="2"/>
  <c r="X59" i="2"/>
  <c r="W59" i="2"/>
  <c r="V59" i="2"/>
  <c r="AA37" i="2"/>
  <c r="AA36" i="2"/>
  <c r="AA35" i="2"/>
  <c r="Z37" i="2"/>
  <c r="Z36" i="2"/>
  <c r="Z35" i="2"/>
  <c r="Y37" i="2"/>
  <c r="Y36" i="2"/>
  <c r="Y35" i="2"/>
  <c r="X35" i="2"/>
  <c r="V37" i="2"/>
  <c r="W37" i="2"/>
  <c r="X37" i="2"/>
  <c r="X36" i="2"/>
  <c r="X34" i="2"/>
  <c r="W32" i="2"/>
  <c r="V32" i="2"/>
  <c r="O32" i="2"/>
  <c r="T253" i="2"/>
  <c r="S253" i="2"/>
  <c r="R253" i="2"/>
  <c r="Q253" i="2"/>
  <c r="P253" i="2"/>
  <c r="O253" i="2"/>
  <c r="T252" i="2"/>
  <c r="S252" i="2"/>
  <c r="T251" i="2"/>
  <c r="S251" i="2"/>
  <c r="S250" i="2"/>
  <c r="S248" i="2"/>
  <c r="R248" i="2"/>
  <c r="Q248" i="2"/>
  <c r="P248" i="2"/>
  <c r="O248" i="2"/>
  <c r="T226" i="2"/>
  <c r="S226" i="2"/>
  <c r="R226" i="2"/>
  <c r="Q226" i="2"/>
  <c r="P226" i="2"/>
  <c r="O226" i="2"/>
  <c r="T225" i="2"/>
  <c r="S225" i="2"/>
  <c r="T224" i="2"/>
  <c r="S224" i="2"/>
  <c r="S223" i="2"/>
  <c r="S221" i="2"/>
  <c r="R221" i="2"/>
  <c r="Q221" i="2"/>
  <c r="P221" i="2"/>
  <c r="O221" i="2"/>
  <c r="T199" i="2"/>
  <c r="S199" i="2"/>
  <c r="R199" i="2"/>
  <c r="Q199" i="2"/>
  <c r="P199" i="2"/>
  <c r="O199" i="2"/>
  <c r="T198" i="2"/>
  <c r="S198" i="2"/>
  <c r="T197" i="2"/>
  <c r="S197" i="2"/>
  <c r="S196" i="2"/>
  <c r="S194" i="2"/>
  <c r="R194" i="2"/>
  <c r="Q194" i="2"/>
  <c r="P194" i="2"/>
  <c r="O194" i="2"/>
  <c r="T172" i="2"/>
  <c r="S172" i="2"/>
  <c r="R172" i="2"/>
  <c r="Q172" i="2"/>
  <c r="P172" i="2"/>
  <c r="O172" i="2"/>
  <c r="T171" i="2"/>
  <c r="S171" i="2"/>
  <c r="T170" i="2"/>
  <c r="S170" i="2"/>
  <c r="S169" i="2"/>
  <c r="S167" i="2"/>
  <c r="R167" i="2"/>
  <c r="Q167" i="2"/>
  <c r="P167" i="2"/>
  <c r="O167" i="2"/>
  <c r="T145" i="2"/>
  <c r="S145" i="2"/>
  <c r="R145" i="2"/>
  <c r="Q145" i="2"/>
  <c r="P145" i="2"/>
  <c r="O145" i="2"/>
  <c r="T144" i="2"/>
  <c r="S144" i="2"/>
  <c r="T143" i="2"/>
  <c r="S143" i="2"/>
  <c r="S142" i="2"/>
  <c r="S140" i="2"/>
  <c r="R140" i="2"/>
  <c r="Q140" i="2"/>
  <c r="P140" i="2"/>
  <c r="O140" i="2"/>
  <c r="T118" i="2"/>
  <c r="S118" i="2"/>
  <c r="R118" i="2"/>
  <c r="Q118" i="2"/>
  <c r="P118" i="2"/>
  <c r="O118" i="2"/>
  <c r="T117" i="2"/>
  <c r="S117" i="2"/>
  <c r="T116" i="2"/>
  <c r="S116" i="2"/>
  <c r="S115" i="2"/>
  <c r="S113" i="2"/>
  <c r="R113" i="2"/>
  <c r="Q113" i="2"/>
  <c r="P113" i="2"/>
  <c r="O113" i="2"/>
  <c r="T91" i="2"/>
  <c r="S91" i="2"/>
  <c r="R91" i="2"/>
  <c r="Q91" i="2"/>
  <c r="P91" i="2"/>
  <c r="O91" i="2"/>
  <c r="T90" i="2"/>
  <c r="S90" i="2"/>
  <c r="T89" i="2"/>
  <c r="S89" i="2"/>
  <c r="S88" i="2"/>
  <c r="S86" i="2"/>
  <c r="R86" i="2"/>
  <c r="Q86" i="2"/>
  <c r="P86" i="2"/>
  <c r="O86" i="2"/>
  <c r="T64" i="2"/>
  <c r="S64" i="2"/>
  <c r="R64" i="2"/>
  <c r="Q64" i="2"/>
  <c r="P64" i="2"/>
  <c r="O64" i="2"/>
  <c r="T63" i="2"/>
  <c r="S63" i="2"/>
  <c r="T62" i="2"/>
  <c r="S62" i="2"/>
  <c r="S61" i="2"/>
  <c r="S59" i="2"/>
  <c r="R59" i="2"/>
  <c r="Q59" i="2"/>
  <c r="P59" i="2"/>
  <c r="O59" i="2"/>
  <c r="T37" i="2"/>
  <c r="S37" i="2"/>
  <c r="R37" i="2"/>
  <c r="Q37" i="2"/>
  <c r="P37" i="2"/>
  <c r="O37" i="2"/>
  <c r="H37" i="2"/>
  <c r="T36" i="2"/>
  <c r="T35" i="2"/>
  <c r="S36" i="2"/>
  <c r="S35" i="2"/>
  <c r="S34" i="2"/>
  <c r="S32" i="2"/>
  <c r="R32" i="2"/>
  <c r="Q32" i="2"/>
  <c r="P32" i="2"/>
  <c r="H32" i="2"/>
  <c r="AA263" i="2"/>
  <c r="Z263" i="2"/>
  <c r="Y263" i="2"/>
  <c r="X263" i="2"/>
  <c r="AA262" i="2"/>
  <c r="Z262" i="2"/>
  <c r="Y262" i="2"/>
  <c r="X262" i="2"/>
  <c r="AA261" i="2"/>
  <c r="Z261" i="2"/>
  <c r="Y261" i="2"/>
  <c r="X261" i="2"/>
  <c r="AA260" i="2"/>
  <c r="Z260" i="2"/>
  <c r="Y260" i="2"/>
  <c r="X260" i="2"/>
  <c r="AA259" i="2"/>
  <c r="Z259" i="2"/>
  <c r="Y259" i="2"/>
  <c r="X259" i="2"/>
  <c r="AA258" i="2"/>
  <c r="Z258" i="2"/>
  <c r="Y258" i="2"/>
  <c r="X258" i="2"/>
  <c r="AA257" i="2"/>
  <c r="Z257" i="2"/>
  <c r="Y257" i="2"/>
  <c r="X257" i="2"/>
  <c r="AA256" i="2"/>
  <c r="Z256" i="2"/>
  <c r="Y256" i="2"/>
  <c r="X256" i="2"/>
  <c r="AA255" i="2"/>
  <c r="Z255" i="2"/>
  <c r="Y255" i="2"/>
  <c r="X255" i="2"/>
  <c r="AA254" i="2"/>
  <c r="Z254" i="2"/>
  <c r="Y254" i="2"/>
  <c r="X254" i="2"/>
  <c r="AA236" i="2"/>
  <c r="Z236" i="2"/>
  <c r="Y236" i="2"/>
  <c r="X236" i="2"/>
  <c r="AA235" i="2"/>
  <c r="Z235" i="2"/>
  <c r="Y235" i="2"/>
  <c r="X235" i="2"/>
  <c r="AA234" i="2"/>
  <c r="Z234" i="2"/>
  <c r="Y234" i="2"/>
  <c r="X234" i="2"/>
  <c r="AA233" i="2"/>
  <c r="Z233" i="2"/>
  <c r="Y233" i="2"/>
  <c r="X233" i="2"/>
  <c r="AA232" i="2"/>
  <c r="Z232" i="2"/>
  <c r="Y232" i="2"/>
  <c r="X232" i="2"/>
  <c r="AA231" i="2"/>
  <c r="Z231" i="2"/>
  <c r="Y231" i="2"/>
  <c r="X231" i="2"/>
  <c r="AA230" i="2"/>
  <c r="Z230" i="2"/>
  <c r="Y230" i="2"/>
  <c r="X230" i="2"/>
  <c r="AA229" i="2"/>
  <c r="Z229" i="2"/>
  <c r="Y229" i="2"/>
  <c r="X229" i="2"/>
  <c r="AA228" i="2"/>
  <c r="Z228" i="2"/>
  <c r="Y228" i="2"/>
  <c r="X228" i="2"/>
  <c r="AA227" i="2"/>
  <c r="Z227" i="2"/>
  <c r="Y227" i="2"/>
  <c r="X227" i="2"/>
  <c r="AA209" i="2"/>
  <c r="Z209" i="2"/>
  <c r="Y209" i="2"/>
  <c r="X209" i="2"/>
  <c r="AA208" i="2"/>
  <c r="Z208" i="2"/>
  <c r="Y208" i="2"/>
  <c r="X208" i="2"/>
  <c r="AA207" i="2"/>
  <c r="Z207" i="2"/>
  <c r="Y207" i="2"/>
  <c r="X207" i="2"/>
  <c r="AA206" i="2"/>
  <c r="Z206" i="2"/>
  <c r="Y206" i="2"/>
  <c r="X206" i="2"/>
  <c r="AA205" i="2"/>
  <c r="Z205" i="2"/>
  <c r="Y205" i="2"/>
  <c r="X205" i="2"/>
  <c r="AA204" i="2"/>
  <c r="Z204" i="2"/>
  <c r="Y204" i="2"/>
  <c r="X204" i="2"/>
  <c r="AA203" i="2"/>
  <c r="Z203" i="2"/>
  <c r="Y203" i="2"/>
  <c r="X203" i="2"/>
  <c r="AA202" i="2"/>
  <c r="Z202" i="2"/>
  <c r="Y202" i="2"/>
  <c r="X202" i="2"/>
  <c r="AA201" i="2"/>
  <c r="Z201" i="2"/>
  <c r="Y201" i="2"/>
  <c r="X201" i="2"/>
  <c r="AA200" i="2"/>
  <c r="Z200" i="2"/>
  <c r="Y200" i="2"/>
  <c r="X200" i="2"/>
  <c r="AA182" i="2"/>
  <c r="Z182" i="2"/>
  <c r="Y182" i="2"/>
  <c r="X182" i="2"/>
  <c r="AA181" i="2"/>
  <c r="Z181" i="2"/>
  <c r="Y181" i="2"/>
  <c r="X181" i="2"/>
  <c r="AA180" i="2"/>
  <c r="Z180" i="2"/>
  <c r="Y180" i="2"/>
  <c r="X180" i="2"/>
  <c r="AA179" i="2"/>
  <c r="Z179" i="2"/>
  <c r="Y179" i="2"/>
  <c r="X179" i="2"/>
  <c r="AA178" i="2"/>
  <c r="Z178" i="2"/>
  <c r="Y178" i="2"/>
  <c r="X178" i="2"/>
  <c r="AA177" i="2"/>
  <c r="Z177" i="2"/>
  <c r="Y177" i="2"/>
  <c r="X177" i="2"/>
  <c r="AA176" i="2"/>
  <c r="Z176" i="2"/>
  <c r="Y176" i="2"/>
  <c r="X176" i="2"/>
  <c r="AA175" i="2"/>
  <c r="Z175" i="2"/>
  <c r="Y175" i="2"/>
  <c r="X175" i="2"/>
  <c r="AA174" i="2"/>
  <c r="Z174" i="2"/>
  <c r="Y174" i="2"/>
  <c r="X174" i="2"/>
  <c r="AA173" i="2"/>
  <c r="Z173" i="2"/>
  <c r="Y173" i="2"/>
  <c r="X173" i="2"/>
  <c r="AA155" i="2"/>
  <c r="Z155" i="2"/>
  <c r="Y155" i="2"/>
  <c r="X155" i="2"/>
  <c r="AA154" i="2"/>
  <c r="Z154" i="2"/>
  <c r="Y154" i="2"/>
  <c r="X154" i="2"/>
  <c r="AA153" i="2"/>
  <c r="Z153" i="2"/>
  <c r="Y153" i="2"/>
  <c r="X153" i="2"/>
  <c r="AA152" i="2"/>
  <c r="Z152" i="2"/>
  <c r="Y152" i="2"/>
  <c r="X152" i="2"/>
  <c r="AA151" i="2"/>
  <c r="Z151" i="2"/>
  <c r="Y151" i="2"/>
  <c r="X151" i="2"/>
  <c r="AA150" i="2"/>
  <c r="Z150" i="2"/>
  <c r="Y150" i="2"/>
  <c r="X150" i="2"/>
  <c r="AA149" i="2"/>
  <c r="Z149" i="2"/>
  <c r="Y149" i="2"/>
  <c r="X149" i="2"/>
  <c r="AA148" i="2"/>
  <c r="Z148" i="2"/>
  <c r="Y148" i="2"/>
  <c r="X148" i="2"/>
  <c r="AA147" i="2"/>
  <c r="Z147" i="2"/>
  <c r="Y147" i="2"/>
  <c r="X147" i="2"/>
  <c r="AA146" i="2"/>
  <c r="Z146" i="2"/>
  <c r="Y146" i="2"/>
  <c r="X146" i="2"/>
  <c r="AA128" i="2"/>
  <c r="Z128" i="2"/>
  <c r="Y128" i="2"/>
  <c r="X128" i="2"/>
  <c r="AA127" i="2"/>
  <c r="Z127" i="2"/>
  <c r="Y127" i="2"/>
  <c r="X127" i="2"/>
  <c r="AA126" i="2"/>
  <c r="Z126" i="2"/>
  <c r="Y126" i="2"/>
  <c r="X126" i="2"/>
  <c r="AA125" i="2"/>
  <c r="Z125" i="2"/>
  <c r="Y125" i="2"/>
  <c r="X125" i="2"/>
  <c r="AA124" i="2"/>
  <c r="Z124" i="2"/>
  <c r="Y124" i="2"/>
  <c r="X124" i="2"/>
  <c r="AA123" i="2"/>
  <c r="Z123" i="2"/>
  <c r="Y123" i="2"/>
  <c r="X123" i="2"/>
  <c r="AA122" i="2"/>
  <c r="Z122" i="2"/>
  <c r="Y122" i="2"/>
  <c r="X122" i="2"/>
  <c r="AA121" i="2"/>
  <c r="Z121" i="2"/>
  <c r="Y121" i="2"/>
  <c r="X121" i="2"/>
  <c r="AA120" i="2"/>
  <c r="Z120" i="2"/>
  <c r="Y120" i="2"/>
  <c r="X120" i="2"/>
  <c r="AA119" i="2"/>
  <c r="Z119" i="2"/>
  <c r="Y119" i="2"/>
  <c r="X119" i="2"/>
  <c r="AA101" i="2"/>
  <c r="Z101" i="2"/>
  <c r="Y101" i="2"/>
  <c r="X101" i="2"/>
  <c r="AA100" i="2"/>
  <c r="Z100" i="2"/>
  <c r="Y100" i="2"/>
  <c r="X100" i="2"/>
  <c r="AA99" i="2"/>
  <c r="Z99" i="2"/>
  <c r="Y99" i="2"/>
  <c r="X99" i="2"/>
  <c r="AA98" i="2"/>
  <c r="Z98" i="2"/>
  <c r="Y98" i="2"/>
  <c r="X98" i="2"/>
  <c r="AA97" i="2"/>
  <c r="Z97" i="2"/>
  <c r="Y97" i="2"/>
  <c r="X97" i="2"/>
  <c r="AA96" i="2"/>
  <c r="Z96" i="2"/>
  <c r="Y96" i="2"/>
  <c r="X96" i="2"/>
  <c r="AA95" i="2"/>
  <c r="Z95" i="2"/>
  <c r="Y95" i="2"/>
  <c r="X95" i="2"/>
  <c r="AA94" i="2"/>
  <c r="Z94" i="2"/>
  <c r="Y94" i="2"/>
  <c r="X94" i="2"/>
  <c r="AA93" i="2"/>
  <c r="Z93" i="2"/>
  <c r="Y93" i="2"/>
  <c r="X93" i="2"/>
  <c r="AA92" i="2"/>
  <c r="Z92" i="2"/>
  <c r="Y92" i="2"/>
  <c r="X92" i="2"/>
  <c r="AA74" i="2"/>
  <c r="Z74" i="2"/>
  <c r="Y74" i="2"/>
  <c r="X74" i="2"/>
  <c r="AA73" i="2"/>
  <c r="Z73" i="2"/>
  <c r="Y73" i="2"/>
  <c r="X73" i="2"/>
  <c r="AA72" i="2"/>
  <c r="Z72" i="2"/>
  <c r="Y72" i="2"/>
  <c r="X72" i="2"/>
  <c r="AA71" i="2"/>
  <c r="Z71" i="2"/>
  <c r="Y71" i="2"/>
  <c r="X71" i="2"/>
  <c r="AA70" i="2"/>
  <c r="Z70" i="2"/>
  <c r="Y70" i="2"/>
  <c r="X70" i="2"/>
  <c r="AA69" i="2"/>
  <c r="Z69" i="2"/>
  <c r="Y69" i="2"/>
  <c r="X69" i="2"/>
  <c r="AA68" i="2"/>
  <c r="Z68" i="2"/>
  <c r="Y68" i="2"/>
  <c r="X68" i="2"/>
  <c r="AA67" i="2"/>
  <c r="Z67" i="2"/>
  <c r="Y67" i="2"/>
  <c r="X67" i="2"/>
  <c r="AA66" i="2"/>
  <c r="Z66" i="2"/>
  <c r="Y66" i="2"/>
  <c r="X66" i="2"/>
  <c r="AA65" i="2"/>
  <c r="Z65" i="2"/>
  <c r="Y65" i="2"/>
  <c r="X65" i="2"/>
  <c r="AA39" i="2"/>
  <c r="AA40" i="2"/>
  <c r="AA41" i="2"/>
  <c r="AA42" i="2"/>
  <c r="AA43" i="2"/>
  <c r="AA44" i="2"/>
  <c r="AA45" i="2"/>
  <c r="AA46" i="2"/>
  <c r="AA47" i="2"/>
  <c r="Z39" i="2"/>
  <c r="Z40" i="2"/>
  <c r="Z41" i="2"/>
  <c r="Z42" i="2"/>
  <c r="Z43" i="2"/>
  <c r="Z44" i="2"/>
  <c r="Z45" i="2"/>
  <c r="Z46" i="2"/>
  <c r="Z47" i="2"/>
  <c r="Y39" i="2"/>
  <c r="Y40" i="2"/>
  <c r="Y41" i="2"/>
  <c r="Y42" i="2"/>
  <c r="Y43" i="2"/>
  <c r="Y44" i="2"/>
  <c r="Y45" i="2"/>
  <c r="Y46" i="2"/>
  <c r="Y47" i="2"/>
  <c r="X39" i="2"/>
  <c r="X40" i="2"/>
  <c r="X41" i="2"/>
  <c r="X42" i="2"/>
  <c r="X43" i="2"/>
  <c r="X44" i="2"/>
  <c r="X45" i="2"/>
  <c r="X46" i="2"/>
  <c r="X47" i="2"/>
  <c r="AA38" i="2"/>
  <c r="Z38" i="2"/>
  <c r="Y38" i="2"/>
  <c r="Y12" i="2"/>
  <c r="X38" i="2"/>
  <c r="X12" i="2"/>
  <c r="AA13" i="2"/>
  <c r="AA14" i="2"/>
  <c r="AA15" i="2"/>
  <c r="AA16" i="2"/>
  <c r="AA17" i="2"/>
  <c r="AA18" i="2"/>
  <c r="AA19" i="2"/>
  <c r="AA20" i="2"/>
  <c r="Z13" i="2"/>
  <c r="Z14" i="2"/>
  <c r="Z15" i="2"/>
  <c r="Z16" i="2"/>
  <c r="Z17" i="2"/>
  <c r="Z18" i="2"/>
  <c r="Z19" i="2"/>
  <c r="Z20" i="2"/>
  <c r="Y13" i="2"/>
  <c r="Y14" i="2"/>
  <c r="Y15" i="2"/>
  <c r="Y16" i="2"/>
  <c r="Y17" i="2"/>
  <c r="Y18" i="2"/>
  <c r="Y19" i="2"/>
  <c r="Y20" i="2"/>
  <c r="X13" i="2"/>
  <c r="X14" i="2"/>
  <c r="X15" i="2"/>
  <c r="X16" i="2"/>
  <c r="X17" i="2"/>
  <c r="X18" i="2"/>
  <c r="X19" i="2"/>
  <c r="X20" i="2"/>
  <c r="Z12" i="2"/>
  <c r="T12" i="2"/>
  <c r="T263" i="2"/>
  <c r="S263" i="2"/>
  <c r="R263" i="2"/>
  <c r="T262" i="2"/>
  <c r="S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36" i="2"/>
  <c r="S236" i="2"/>
  <c r="R236" i="2"/>
  <c r="T235" i="2"/>
  <c r="S235" i="2"/>
  <c r="T234" i="2"/>
  <c r="S234" i="2"/>
  <c r="R234" i="2"/>
  <c r="T233" i="2"/>
  <c r="S233" i="2"/>
  <c r="R233" i="2"/>
  <c r="T232" i="2"/>
  <c r="S232" i="2"/>
  <c r="R232" i="2"/>
  <c r="T231" i="2"/>
  <c r="S231" i="2"/>
  <c r="R231" i="2"/>
  <c r="T230" i="2"/>
  <c r="S230" i="2"/>
  <c r="R230" i="2"/>
  <c r="T229" i="2"/>
  <c r="S229" i="2"/>
  <c r="R229" i="2"/>
  <c r="T228" i="2"/>
  <c r="S228" i="2"/>
  <c r="R228" i="2"/>
  <c r="T227" i="2"/>
  <c r="S227" i="2"/>
  <c r="R227" i="2"/>
  <c r="T209" i="2"/>
  <c r="S209" i="2"/>
  <c r="R209" i="2"/>
  <c r="T208" i="2"/>
  <c r="S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T203" i="2"/>
  <c r="S203" i="2"/>
  <c r="R203" i="2"/>
  <c r="T202" i="2"/>
  <c r="S202" i="2"/>
  <c r="R202" i="2"/>
  <c r="T201" i="2"/>
  <c r="S201" i="2"/>
  <c r="R201" i="2"/>
  <c r="T200" i="2"/>
  <c r="S200" i="2"/>
  <c r="R200" i="2"/>
  <c r="T182" i="2"/>
  <c r="S182" i="2"/>
  <c r="R182" i="2"/>
  <c r="T181" i="2"/>
  <c r="S181" i="2"/>
  <c r="T180" i="2"/>
  <c r="S180" i="2"/>
  <c r="R180" i="2"/>
  <c r="T179" i="2"/>
  <c r="S179" i="2"/>
  <c r="R179" i="2"/>
  <c r="T178" i="2"/>
  <c r="S178" i="2"/>
  <c r="R178" i="2"/>
  <c r="T177" i="2"/>
  <c r="S177" i="2"/>
  <c r="R177" i="2"/>
  <c r="T176" i="2"/>
  <c r="S176" i="2"/>
  <c r="R176" i="2"/>
  <c r="T175" i="2"/>
  <c r="S175" i="2"/>
  <c r="R175" i="2"/>
  <c r="T174" i="2"/>
  <c r="S174" i="2"/>
  <c r="R174" i="2"/>
  <c r="T173" i="2"/>
  <c r="S173" i="2"/>
  <c r="R173" i="2"/>
  <c r="T155" i="2"/>
  <c r="S155" i="2"/>
  <c r="R155" i="2"/>
  <c r="T154" i="2"/>
  <c r="S154" i="2"/>
  <c r="T153" i="2"/>
  <c r="S153" i="2"/>
  <c r="R153" i="2"/>
  <c r="T152" i="2"/>
  <c r="S152" i="2"/>
  <c r="R152" i="2"/>
  <c r="T151" i="2"/>
  <c r="S151" i="2"/>
  <c r="R151" i="2"/>
  <c r="T150" i="2"/>
  <c r="S150" i="2"/>
  <c r="R150" i="2"/>
  <c r="T149" i="2"/>
  <c r="S149" i="2"/>
  <c r="R149" i="2"/>
  <c r="T148" i="2"/>
  <c r="S148" i="2"/>
  <c r="R148" i="2"/>
  <c r="T147" i="2"/>
  <c r="S147" i="2"/>
  <c r="R147" i="2"/>
  <c r="T146" i="2"/>
  <c r="S146" i="2"/>
  <c r="R146" i="2"/>
  <c r="T128" i="2"/>
  <c r="S128" i="2"/>
  <c r="R128" i="2"/>
  <c r="T127" i="2"/>
  <c r="S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01" i="2"/>
  <c r="S101" i="2"/>
  <c r="R101" i="2"/>
  <c r="T100" i="2"/>
  <c r="S100" i="2"/>
  <c r="T99" i="2"/>
  <c r="S99" i="2"/>
  <c r="R99" i="2"/>
  <c r="T98" i="2"/>
  <c r="S98" i="2"/>
  <c r="R98" i="2"/>
  <c r="T97" i="2"/>
  <c r="S97" i="2"/>
  <c r="R97" i="2"/>
  <c r="T96" i="2"/>
  <c r="S96" i="2"/>
  <c r="R96" i="2"/>
  <c r="T95" i="2"/>
  <c r="S95" i="2"/>
  <c r="R95" i="2"/>
  <c r="T94" i="2"/>
  <c r="S94" i="2"/>
  <c r="R94" i="2"/>
  <c r="T93" i="2"/>
  <c r="S93" i="2"/>
  <c r="R93" i="2"/>
  <c r="T92" i="2"/>
  <c r="S92" i="2"/>
  <c r="R92" i="2"/>
  <c r="T74" i="2"/>
  <c r="S74" i="2"/>
  <c r="R74" i="2"/>
  <c r="T73" i="2"/>
  <c r="S73" i="2"/>
  <c r="T72" i="2"/>
  <c r="S72" i="2"/>
  <c r="R72" i="2"/>
  <c r="T71" i="2"/>
  <c r="S71" i="2"/>
  <c r="R71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5" i="2"/>
  <c r="S65" i="2"/>
  <c r="R65" i="2"/>
  <c r="T39" i="2"/>
  <c r="T40" i="2"/>
  <c r="T41" i="2"/>
  <c r="T42" i="2"/>
  <c r="T43" i="2"/>
  <c r="T44" i="2"/>
  <c r="T45" i="2"/>
  <c r="T46" i="2"/>
  <c r="T47" i="2"/>
  <c r="S39" i="2"/>
  <c r="S40" i="2"/>
  <c r="S41" i="2"/>
  <c r="S42" i="2"/>
  <c r="S43" i="2"/>
  <c r="S44" i="2"/>
  <c r="S45" i="2"/>
  <c r="S46" i="2"/>
  <c r="S47" i="2"/>
  <c r="R39" i="2"/>
  <c r="R40" i="2"/>
  <c r="R41" i="2"/>
  <c r="R42" i="2"/>
  <c r="R43" i="2"/>
  <c r="R44" i="2"/>
  <c r="R45" i="2"/>
  <c r="R46" i="2"/>
  <c r="R47" i="2"/>
  <c r="T38" i="2"/>
  <c r="T20" i="2"/>
  <c r="S38" i="2"/>
  <c r="S20" i="2"/>
  <c r="R38" i="2"/>
  <c r="R20" i="2"/>
  <c r="R12" i="2"/>
  <c r="T13" i="2"/>
  <c r="T14" i="2"/>
  <c r="T15" i="2"/>
  <c r="T16" i="2"/>
  <c r="T17" i="2"/>
  <c r="T18" i="2"/>
  <c r="T19" i="2"/>
  <c r="S13" i="2"/>
  <c r="S14" i="2"/>
  <c r="S15" i="2"/>
  <c r="S16" i="2"/>
  <c r="S17" i="2"/>
  <c r="S18" i="2"/>
  <c r="S19" i="2"/>
  <c r="R13" i="2"/>
  <c r="R14" i="2"/>
  <c r="R15" i="2"/>
  <c r="R16" i="2"/>
  <c r="R17" i="2"/>
  <c r="R18" i="2"/>
  <c r="R19" i="2"/>
  <c r="S12" i="2"/>
  <c r="M12" i="2"/>
  <c r="M263" i="2"/>
  <c r="L263" i="2"/>
  <c r="J263" i="2"/>
  <c r="M262" i="2"/>
  <c r="L262" i="2"/>
  <c r="J262" i="2"/>
  <c r="M261" i="2"/>
  <c r="L261" i="2"/>
  <c r="J261" i="2"/>
  <c r="M260" i="2"/>
  <c r="L260" i="2"/>
  <c r="J260" i="2"/>
  <c r="M259" i="2"/>
  <c r="L259" i="2"/>
  <c r="J259" i="2"/>
  <c r="M258" i="2"/>
  <c r="L258" i="2"/>
  <c r="J258" i="2"/>
  <c r="M257" i="2"/>
  <c r="L257" i="2"/>
  <c r="J257" i="2"/>
  <c r="M256" i="2"/>
  <c r="L256" i="2"/>
  <c r="J256" i="2"/>
  <c r="M255" i="2"/>
  <c r="L255" i="2"/>
  <c r="J255" i="2"/>
  <c r="M254" i="2"/>
  <c r="L254" i="2"/>
  <c r="J254" i="2"/>
  <c r="M236" i="2"/>
  <c r="L236" i="2"/>
  <c r="J236" i="2"/>
  <c r="M235" i="2"/>
  <c r="L235" i="2"/>
  <c r="J235" i="2"/>
  <c r="M234" i="2"/>
  <c r="L234" i="2"/>
  <c r="J234" i="2"/>
  <c r="M233" i="2"/>
  <c r="L233" i="2"/>
  <c r="J233" i="2"/>
  <c r="M232" i="2"/>
  <c r="L232" i="2"/>
  <c r="J232" i="2"/>
  <c r="M231" i="2"/>
  <c r="L231" i="2"/>
  <c r="J231" i="2"/>
  <c r="M230" i="2"/>
  <c r="L230" i="2"/>
  <c r="J230" i="2"/>
  <c r="M229" i="2"/>
  <c r="L229" i="2"/>
  <c r="J229" i="2"/>
  <c r="M228" i="2"/>
  <c r="L228" i="2"/>
  <c r="J228" i="2"/>
  <c r="M227" i="2"/>
  <c r="L227" i="2"/>
  <c r="J227" i="2"/>
  <c r="M209" i="2"/>
  <c r="L209" i="2"/>
  <c r="J209" i="2"/>
  <c r="M208" i="2"/>
  <c r="L208" i="2"/>
  <c r="J208" i="2"/>
  <c r="M207" i="2"/>
  <c r="L207" i="2"/>
  <c r="J207" i="2"/>
  <c r="M206" i="2"/>
  <c r="L206" i="2"/>
  <c r="J206" i="2"/>
  <c r="M205" i="2"/>
  <c r="L205" i="2"/>
  <c r="J205" i="2"/>
  <c r="M204" i="2"/>
  <c r="L204" i="2"/>
  <c r="J204" i="2"/>
  <c r="M203" i="2"/>
  <c r="L203" i="2"/>
  <c r="J203" i="2"/>
  <c r="M202" i="2"/>
  <c r="L202" i="2"/>
  <c r="J202" i="2"/>
  <c r="M201" i="2"/>
  <c r="L201" i="2"/>
  <c r="J201" i="2"/>
  <c r="M200" i="2"/>
  <c r="L200" i="2"/>
  <c r="J200" i="2"/>
  <c r="M182" i="2"/>
  <c r="L182" i="2"/>
  <c r="J182" i="2"/>
  <c r="M181" i="2"/>
  <c r="L181" i="2"/>
  <c r="J181" i="2"/>
  <c r="M180" i="2"/>
  <c r="L180" i="2"/>
  <c r="J180" i="2"/>
  <c r="M179" i="2"/>
  <c r="L179" i="2"/>
  <c r="J179" i="2"/>
  <c r="M178" i="2"/>
  <c r="L178" i="2"/>
  <c r="J178" i="2"/>
  <c r="M177" i="2"/>
  <c r="L177" i="2"/>
  <c r="J177" i="2"/>
  <c r="M176" i="2"/>
  <c r="L176" i="2"/>
  <c r="J176" i="2"/>
  <c r="M175" i="2"/>
  <c r="L175" i="2"/>
  <c r="J175" i="2"/>
  <c r="M174" i="2"/>
  <c r="L174" i="2"/>
  <c r="J174" i="2"/>
  <c r="M173" i="2"/>
  <c r="L173" i="2"/>
  <c r="J173" i="2"/>
  <c r="M155" i="2"/>
  <c r="L155" i="2"/>
  <c r="J155" i="2"/>
  <c r="M154" i="2"/>
  <c r="L154" i="2"/>
  <c r="J154" i="2"/>
  <c r="M153" i="2"/>
  <c r="L153" i="2"/>
  <c r="J153" i="2"/>
  <c r="M152" i="2"/>
  <c r="L152" i="2"/>
  <c r="J152" i="2"/>
  <c r="M151" i="2"/>
  <c r="L151" i="2"/>
  <c r="J151" i="2"/>
  <c r="M150" i="2"/>
  <c r="L150" i="2"/>
  <c r="J150" i="2"/>
  <c r="M149" i="2"/>
  <c r="L149" i="2"/>
  <c r="J149" i="2"/>
  <c r="M148" i="2"/>
  <c r="L148" i="2"/>
  <c r="J148" i="2"/>
  <c r="M147" i="2"/>
  <c r="L147" i="2"/>
  <c r="J147" i="2"/>
  <c r="M146" i="2"/>
  <c r="L146" i="2"/>
  <c r="J146" i="2"/>
  <c r="M128" i="2"/>
  <c r="L128" i="2"/>
  <c r="J128" i="2"/>
  <c r="M127" i="2"/>
  <c r="L127" i="2"/>
  <c r="J127" i="2"/>
  <c r="M126" i="2"/>
  <c r="L126" i="2"/>
  <c r="J126" i="2"/>
  <c r="M125" i="2"/>
  <c r="L125" i="2"/>
  <c r="J125" i="2"/>
  <c r="M124" i="2"/>
  <c r="L124" i="2"/>
  <c r="J124" i="2"/>
  <c r="M123" i="2"/>
  <c r="L123" i="2"/>
  <c r="J123" i="2"/>
  <c r="M122" i="2"/>
  <c r="L122" i="2"/>
  <c r="J122" i="2"/>
  <c r="M121" i="2"/>
  <c r="L121" i="2"/>
  <c r="J121" i="2"/>
  <c r="M120" i="2"/>
  <c r="L120" i="2"/>
  <c r="J120" i="2"/>
  <c r="M119" i="2"/>
  <c r="L119" i="2"/>
  <c r="J119" i="2"/>
  <c r="M101" i="2"/>
  <c r="L101" i="2"/>
  <c r="J101" i="2"/>
  <c r="M100" i="2"/>
  <c r="L100" i="2"/>
  <c r="J100" i="2"/>
  <c r="M99" i="2"/>
  <c r="L99" i="2"/>
  <c r="J99" i="2"/>
  <c r="M98" i="2"/>
  <c r="L98" i="2"/>
  <c r="J98" i="2"/>
  <c r="M97" i="2"/>
  <c r="L97" i="2"/>
  <c r="J97" i="2"/>
  <c r="M96" i="2"/>
  <c r="L96" i="2"/>
  <c r="J96" i="2"/>
  <c r="M95" i="2"/>
  <c r="L95" i="2"/>
  <c r="J95" i="2"/>
  <c r="M94" i="2"/>
  <c r="L94" i="2"/>
  <c r="J94" i="2"/>
  <c r="M93" i="2"/>
  <c r="L93" i="2"/>
  <c r="J93" i="2"/>
  <c r="M92" i="2"/>
  <c r="L92" i="2"/>
  <c r="J92" i="2"/>
  <c r="M74" i="2"/>
  <c r="L74" i="2"/>
  <c r="J74" i="2"/>
  <c r="M73" i="2"/>
  <c r="L73" i="2"/>
  <c r="J73" i="2"/>
  <c r="M72" i="2"/>
  <c r="L72" i="2"/>
  <c r="J72" i="2"/>
  <c r="M71" i="2"/>
  <c r="L71" i="2"/>
  <c r="J71" i="2"/>
  <c r="M70" i="2"/>
  <c r="L70" i="2"/>
  <c r="J70" i="2"/>
  <c r="M69" i="2"/>
  <c r="L69" i="2"/>
  <c r="J69" i="2"/>
  <c r="M68" i="2"/>
  <c r="L68" i="2"/>
  <c r="J68" i="2"/>
  <c r="M67" i="2"/>
  <c r="L67" i="2"/>
  <c r="J67" i="2"/>
  <c r="M66" i="2"/>
  <c r="L66" i="2"/>
  <c r="J66" i="2"/>
  <c r="M65" i="2"/>
  <c r="L65" i="2"/>
  <c r="J65" i="2"/>
  <c r="M39" i="2"/>
  <c r="M40" i="2"/>
  <c r="M41" i="2"/>
  <c r="M42" i="2"/>
  <c r="M43" i="2"/>
  <c r="M44" i="2"/>
  <c r="M45" i="2"/>
  <c r="M46" i="2"/>
  <c r="M47" i="2"/>
  <c r="L39" i="2"/>
  <c r="L40" i="2"/>
  <c r="L41" i="2"/>
  <c r="L42" i="2"/>
  <c r="L43" i="2"/>
  <c r="L44" i="2"/>
  <c r="L45" i="2"/>
  <c r="L46" i="2"/>
  <c r="L47" i="2"/>
  <c r="J39" i="2"/>
  <c r="J40" i="2"/>
  <c r="J41" i="2"/>
  <c r="J42" i="2"/>
  <c r="J43" i="2"/>
  <c r="J44" i="2"/>
  <c r="J45" i="2"/>
  <c r="J46" i="2"/>
  <c r="J47" i="2"/>
  <c r="M38" i="2"/>
  <c r="L38" i="2"/>
  <c r="L12" i="2"/>
  <c r="J38" i="2"/>
  <c r="J12" i="2"/>
  <c r="M13" i="2"/>
  <c r="M14" i="2"/>
  <c r="M15" i="2"/>
  <c r="M16" i="2"/>
  <c r="M17" i="2"/>
  <c r="M18" i="2"/>
  <c r="M19" i="2"/>
  <c r="M20" i="2"/>
  <c r="L13" i="2"/>
  <c r="L14" i="2"/>
  <c r="L15" i="2"/>
  <c r="L16" i="2"/>
  <c r="L17" i="2"/>
  <c r="L18" i="2"/>
  <c r="L19" i="2"/>
  <c r="L20" i="2"/>
  <c r="J13" i="2"/>
  <c r="J14" i="2"/>
  <c r="J15" i="2"/>
  <c r="J16" i="2"/>
  <c r="J17" i="2"/>
  <c r="J18" i="2"/>
  <c r="J19" i="2"/>
  <c r="J20" i="2"/>
  <c r="I11" i="2"/>
  <c r="E255" i="2"/>
  <c r="E256" i="2"/>
  <c r="E257" i="2"/>
  <c r="E258" i="2"/>
  <c r="E259" i="2"/>
  <c r="E260" i="2"/>
  <c r="E261" i="2"/>
  <c r="E262" i="2"/>
  <c r="E263" i="2"/>
  <c r="E228" i="2"/>
  <c r="E229" i="2"/>
  <c r="E230" i="2"/>
  <c r="E231" i="2"/>
  <c r="E232" i="2"/>
  <c r="E233" i="2"/>
  <c r="E234" i="2"/>
  <c r="E235" i="2"/>
  <c r="E236" i="2"/>
  <c r="E201" i="2"/>
  <c r="E202" i="2"/>
  <c r="E203" i="2"/>
  <c r="E204" i="2"/>
  <c r="E205" i="2"/>
  <c r="E206" i="2"/>
  <c r="E207" i="2"/>
  <c r="E208" i="2"/>
  <c r="E209" i="2"/>
  <c r="E174" i="2"/>
  <c r="E175" i="2"/>
  <c r="E176" i="2"/>
  <c r="E177" i="2"/>
  <c r="E178" i="2"/>
  <c r="E179" i="2"/>
  <c r="E180" i="2"/>
  <c r="E181" i="2"/>
  <c r="E182" i="2"/>
  <c r="E147" i="2"/>
  <c r="E148" i="2"/>
  <c r="E149" i="2"/>
  <c r="E150" i="2"/>
  <c r="E151" i="2"/>
  <c r="E152" i="2"/>
  <c r="E153" i="2"/>
  <c r="E154" i="2"/>
  <c r="E155" i="2"/>
  <c r="E120" i="2"/>
  <c r="E121" i="2"/>
  <c r="E122" i="2"/>
  <c r="E123" i="2"/>
  <c r="E124" i="2"/>
  <c r="E125" i="2"/>
  <c r="E126" i="2"/>
  <c r="E127" i="2"/>
  <c r="E128" i="2"/>
  <c r="E93" i="2"/>
  <c r="E94" i="2"/>
  <c r="E95" i="2"/>
  <c r="E96" i="2"/>
  <c r="E97" i="2"/>
  <c r="E98" i="2"/>
  <c r="E99" i="2"/>
  <c r="E100" i="2"/>
  <c r="E101" i="2"/>
  <c r="E66" i="2"/>
  <c r="E67" i="2"/>
  <c r="E68" i="2"/>
  <c r="E69" i="2"/>
  <c r="E70" i="2"/>
  <c r="E71" i="2"/>
  <c r="E72" i="2"/>
  <c r="E73" i="2"/>
  <c r="E74" i="2"/>
  <c r="E39" i="2"/>
  <c r="E40" i="2"/>
  <c r="E41" i="2"/>
  <c r="E42" i="2"/>
  <c r="E43" i="2"/>
  <c r="E44" i="2"/>
  <c r="E45" i="2"/>
  <c r="E46" i="2"/>
  <c r="E47" i="2"/>
  <c r="E17" i="2"/>
  <c r="E18" i="2"/>
  <c r="E19" i="2"/>
  <c r="E20" i="2"/>
  <c r="E13" i="2"/>
  <c r="E14" i="2"/>
  <c r="E15" i="2"/>
  <c r="E16" i="2"/>
  <c r="P11" i="2"/>
  <c r="BT269" i="2"/>
  <c r="BH269" i="2"/>
  <c r="AC269" i="2"/>
  <c r="O269" i="2"/>
  <c r="BY242" i="2"/>
  <c r="BT242" i="2"/>
  <c r="BO242" i="2"/>
  <c r="BC242" i="2"/>
  <c r="AJ242" i="2"/>
  <c r="AC242" i="2"/>
  <c r="V242" i="2"/>
  <c r="O242" i="2"/>
  <c r="H242" i="2"/>
  <c r="BT215" i="2"/>
  <c r="BC215" i="2"/>
  <c r="AC215" i="2"/>
  <c r="O215" i="2"/>
  <c r="BY188" i="2"/>
  <c r="BT188" i="2"/>
  <c r="BO188" i="2"/>
  <c r="BC188" i="2"/>
  <c r="AQ188" i="2"/>
  <c r="AJ188" i="2"/>
  <c r="AC188" i="2"/>
  <c r="V188" i="2"/>
  <c r="O188" i="2"/>
  <c r="H188" i="2"/>
  <c r="BY161" i="2"/>
  <c r="BO161" i="2"/>
  <c r="AQ161" i="2"/>
  <c r="AC161" i="2"/>
  <c r="O161" i="2"/>
  <c r="H134" i="2"/>
  <c r="BY80" i="2"/>
  <c r="BY134" i="2"/>
  <c r="CG219" i="2"/>
  <c r="CG165" i="2"/>
  <c r="CG111" i="2"/>
  <c r="CG57" i="2"/>
  <c r="BT134" i="2"/>
  <c r="BO134" i="2"/>
  <c r="BC134" i="2"/>
  <c r="AQ134" i="2"/>
  <c r="AJ134" i="2"/>
  <c r="AC134" i="2"/>
  <c r="V134" i="2"/>
  <c r="O134" i="2"/>
  <c r="BT107" i="2"/>
  <c r="BC107" i="2"/>
  <c r="AJ107" i="2"/>
  <c r="V107" i="2"/>
  <c r="H107" i="2"/>
  <c r="BT80" i="2"/>
  <c r="BO80" i="2"/>
  <c r="BC80" i="2"/>
  <c r="AQ80" i="2"/>
  <c r="AJ80" i="2"/>
  <c r="AC80" i="2"/>
  <c r="V80" i="2"/>
  <c r="O80" i="2"/>
  <c r="H80" i="2"/>
  <c r="BT53" i="2"/>
  <c r="AQ53" i="2"/>
  <c r="AC53" i="2"/>
  <c r="O53" i="2"/>
  <c r="BY265" i="2"/>
  <c r="BY238" i="2"/>
  <c r="BY211" i="2"/>
  <c r="BY184" i="2"/>
  <c r="BY157" i="2"/>
  <c r="BY130" i="2"/>
  <c r="BY103" i="2"/>
  <c r="BY76" i="2"/>
  <c r="BT265" i="2"/>
  <c r="BT238" i="2"/>
  <c r="BT211" i="2"/>
  <c r="BT184" i="2"/>
  <c r="BT157" i="2"/>
  <c r="BT130" i="2"/>
  <c r="BT103" i="2"/>
  <c r="BT76" i="2"/>
  <c r="BT49" i="2"/>
  <c r="BO265" i="2"/>
  <c r="BO238" i="2"/>
  <c r="BO211" i="2"/>
  <c r="BO184" i="2"/>
  <c r="BO157" i="2"/>
  <c r="BO130" i="2"/>
  <c r="BO103" i="2"/>
  <c r="BO76" i="2"/>
  <c r="BO49" i="2"/>
  <c r="BH265" i="2"/>
  <c r="BH238" i="2"/>
  <c r="BH211" i="2"/>
  <c r="BH184" i="2"/>
  <c r="BH157" i="2"/>
  <c r="BH130" i="2"/>
  <c r="BH103" i="2"/>
  <c r="BH76" i="2"/>
  <c r="BH49" i="2"/>
  <c r="BC265" i="2"/>
  <c r="BC238" i="2"/>
  <c r="BC211" i="2"/>
  <c r="BC184" i="2"/>
  <c r="BC157" i="2"/>
  <c r="BC130" i="2"/>
  <c r="BC103" i="2"/>
  <c r="BC76" i="2"/>
  <c r="AX265" i="2"/>
  <c r="AX238" i="2"/>
  <c r="AX211" i="2"/>
  <c r="AX184" i="2"/>
  <c r="AX157" i="2"/>
  <c r="AX130" i="2"/>
  <c r="AX103" i="2"/>
  <c r="AX76" i="2"/>
  <c r="AX49" i="2"/>
  <c r="AQ265" i="2"/>
  <c r="AQ238" i="2"/>
  <c r="AQ211" i="2"/>
  <c r="AQ184" i="2"/>
  <c r="AQ157" i="2"/>
  <c r="AQ130" i="2"/>
  <c r="AQ103" i="2"/>
  <c r="AQ76" i="2"/>
  <c r="AQ49" i="2"/>
  <c r="AJ265" i="2"/>
  <c r="AJ238" i="2"/>
  <c r="AJ211" i="2"/>
  <c r="AJ184" i="2"/>
  <c r="AJ157" i="2"/>
  <c r="AJ130" i="2"/>
  <c r="AJ103" i="2"/>
  <c r="AJ76" i="2"/>
  <c r="AJ49" i="2"/>
  <c r="AC265" i="2"/>
  <c r="AC238" i="2"/>
  <c r="AC211" i="2"/>
  <c r="AC184" i="2"/>
  <c r="AC157" i="2"/>
  <c r="AC130" i="2"/>
  <c r="AC103" i="2"/>
  <c r="AC76" i="2"/>
  <c r="AC49" i="2"/>
  <c r="V265" i="2"/>
  <c r="V238" i="2"/>
  <c r="V211" i="2"/>
  <c r="V184" i="2"/>
  <c r="V157" i="2"/>
  <c r="V130" i="2"/>
  <c r="V103" i="2"/>
  <c r="V76" i="2"/>
  <c r="O265" i="2"/>
  <c r="O238" i="2"/>
  <c r="O211" i="2"/>
  <c r="O184" i="2"/>
  <c r="O157" i="2"/>
  <c r="O130" i="2"/>
  <c r="O103" i="2"/>
  <c r="O76" i="2"/>
  <c r="O49" i="2"/>
  <c r="H265" i="2"/>
  <c r="H238" i="2"/>
  <c r="H211" i="2"/>
  <c r="H184" i="2"/>
  <c r="H157" i="2"/>
  <c r="H130" i="2"/>
  <c r="H103" i="2"/>
  <c r="H76" i="2"/>
  <c r="H49" i="2"/>
  <c r="A49" i="2"/>
  <c r="M253" i="2"/>
  <c r="L253" i="2"/>
  <c r="J253" i="2"/>
  <c r="I253" i="2"/>
  <c r="H253" i="2"/>
  <c r="M252" i="2"/>
  <c r="L252" i="2"/>
  <c r="M250" i="2"/>
  <c r="L250" i="2"/>
  <c r="L248" i="2"/>
  <c r="J248" i="2"/>
  <c r="I248" i="2"/>
  <c r="H248" i="2"/>
  <c r="M226" i="2"/>
  <c r="L226" i="2"/>
  <c r="J226" i="2"/>
  <c r="I226" i="2"/>
  <c r="H226" i="2"/>
  <c r="M225" i="2"/>
  <c r="L225" i="2"/>
  <c r="M223" i="2"/>
  <c r="L223" i="2"/>
  <c r="L221" i="2"/>
  <c r="J221" i="2"/>
  <c r="I221" i="2"/>
  <c r="H221" i="2"/>
  <c r="M199" i="2"/>
  <c r="L199" i="2"/>
  <c r="J199" i="2"/>
  <c r="I199" i="2"/>
  <c r="H199" i="2"/>
  <c r="M198" i="2"/>
  <c r="L198" i="2"/>
  <c r="M196" i="2"/>
  <c r="L196" i="2"/>
  <c r="L194" i="2"/>
  <c r="J194" i="2"/>
  <c r="I194" i="2"/>
  <c r="H194" i="2"/>
  <c r="M172" i="2"/>
  <c r="L172" i="2"/>
  <c r="J172" i="2"/>
  <c r="I172" i="2"/>
  <c r="H172" i="2"/>
  <c r="M171" i="2"/>
  <c r="L171" i="2"/>
  <c r="M169" i="2"/>
  <c r="L169" i="2"/>
  <c r="L167" i="2"/>
  <c r="J167" i="2"/>
  <c r="I167" i="2"/>
  <c r="H167" i="2"/>
  <c r="M145" i="2"/>
  <c r="L145" i="2"/>
  <c r="J145" i="2"/>
  <c r="I145" i="2"/>
  <c r="H145" i="2"/>
  <c r="M144" i="2"/>
  <c r="L144" i="2"/>
  <c r="M142" i="2"/>
  <c r="L142" i="2"/>
  <c r="L140" i="2"/>
  <c r="J140" i="2"/>
  <c r="I140" i="2"/>
  <c r="H140" i="2"/>
  <c r="M118" i="2"/>
  <c r="L118" i="2"/>
  <c r="J118" i="2"/>
  <c r="I118" i="2"/>
  <c r="H118" i="2"/>
  <c r="M117" i="2"/>
  <c r="L117" i="2"/>
  <c r="M115" i="2"/>
  <c r="L115" i="2"/>
  <c r="L113" i="2"/>
  <c r="J113" i="2"/>
  <c r="I113" i="2"/>
  <c r="H113" i="2"/>
  <c r="M91" i="2"/>
  <c r="L91" i="2"/>
  <c r="J91" i="2"/>
  <c r="I91" i="2"/>
  <c r="H91" i="2"/>
  <c r="M90" i="2"/>
  <c r="L90" i="2"/>
  <c r="M88" i="2"/>
  <c r="L88" i="2"/>
  <c r="L86" i="2"/>
  <c r="J86" i="2"/>
  <c r="I86" i="2"/>
  <c r="H86" i="2"/>
  <c r="M64" i="2"/>
  <c r="L64" i="2"/>
  <c r="J64" i="2"/>
  <c r="I64" i="2"/>
  <c r="H64" i="2"/>
  <c r="M63" i="2"/>
  <c r="L63" i="2"/>
  <c r="M61" i="2"/>
  <c r="L61" i="2"/>
  <c r="L59" i="2"/>
  <c r="J59" i="2"/>
  <c r="I59" i="2"/>
  <c r="H59" i="2"/>
  <c r="M37" i="2"/>
  <c r="L37" i="2"/>
  <c r="J37" i="2"/>
  <c r="I37" i="2"/>
  <c r="A37" i="2"/>
  <c r="M36" i="2"/>
  <c r="M34" i="2"/>
  <c r="L36" i="2"/>
  <c r="L34" i="2"/>
  <c r="L32" i="2"/>
  <c r="J32" i="2"/>
  <c r="I32" i="2"/>
  <c r="A32" i="2"/>
  <c r="F252" i="2"/>
  <c r="E252" i="2"/>
  <c r="F225" i="2"/>
  <c r="E225" i="2"/>
  <c r="F198" i="2"/>
  <c r="E198" i="2"/>
  <c r="F171" i="2"/>
  <c r="E171" i="2"/>
  <c r="F144" i="2"/>
  <c r="E144" i="2"/>
  <c r="F117" i="2"/>
  <c r="E117" i="2"/>
  <c r="F90" i="2"/>
  <c r="E90" i="2"/>
  <c r="F63" i="2"/>
  <c r="E63" i="2"/>
  <c r="F36" i="2"/>
  <c r="BZ246" i="2"/>
  <c r="BP246" i="2"/>
  <c r="BD246" i="2"/>
  <c r="AR246" i="2"/>
  <c r="AD246" i="2"/>
  <c r="P246" i="2"/>
  <c r="BU219" i="2"/>
  <c r="BI219" i="2"/>
  <c r="AY219" i="2"/>
  <c r="AK219" i="2"/>
  <c r="W219" i="2"/>
  <c r="BZ192" i="2"/>
  <c r="BP192" i="2"/>
  <c r="BD192" i="2"/>
  <c r="AR192" i="2"/>
  <c r="AD192" i="2"/>
  <c r="P192" i="2"/>
  <c r="BU165" i="2"/>
  <c r="BI165" i="2"/>
  <c r="AY165" i="2"/>
  <c r="AK165" i="2"/>
  <c r="W165" i="2"/>
  <c r="BZ138" i="2"/>
  <c r="BP138" i="2"/>
  <c r="BD138" i="2"/>
  <c r="AR138" i="2"/>
  <c r="AD138" i="2"/>
  <c r="P138" i="2"/>
  <c r="BU111" i="2"/>
  <c r="BI111" i="2"/>
  <c r="AY111" i="2"/>
  <c r="AK111" i="2"/>
  <c r="W111" i="2"/>
  <c r="BZ84" i="2"/>
  <c r="BP84" i="2"/>
  <c r="BD84" i="2"/>
  <c r="AR84" i="2"/>
  <c r="AD84" i="2"/>
  <c r="P84" i="2"/>
  <c r="BU57" i="2"/>
  <c r="BI57" i="2"/>
  <c r="AY57" i="2"/>
  <c r="AK57" i="2"/>
  <c r="W57" i="2"/>
  <c r="BZ30" i="2"/>
  <c r="BP30" i="2"/>
  <c r="BD30" i="2"/>
  <c r="AR30" i="2"/>
  <c r="AD30" i="2"/>
  <c r="P30" i="2"/>
  <c r="I219" i="2"/>
  <c r="I165" i="2"/>
  <c r="I111" i="2"/>
  <c r="I57" i="2"/>
  <c r="B246" i="2"/>
  <c r="B192" i="2"/>
  <c r="B138" i="2"/>
  <c r="B84" i="2"/>
  <c r="B30" i="2"/>
  <c r="CG3" i="2"/>
  <c r="BP3" i="2"/>
  <c r="BD3" i="2"/>
  <c r="AR3" i="2"/>
  <c r="AD3" i="2"/>
  <c r="P3" i="2"/>
  <c r="C12" i="2"/>
  <c r="C13" i="2"/>
  <c r="C14" i="2"/>
  <c r="C15" i="2"/>
  <c r="C16" i="2"/>
  <c r="C17" i="2"/>
  <c r="C18" i="2"/>
  <c r="C19" i="2"/>
  <c r="C20" i="2"/>
  <c r="CF26" i="2"/>
  <c r="O26" i="2"/>
  <c r="AX26" i="2"/>
  <c r="BO26" i="2"/>
  <c r="BH26" i="2"/>
  <c r="AJ26" i="2"/>
  <c r="H26" i="2"/>
  <c r="F253" i="2"/>
  <c r="E253" i="2"/>
  <c r="D253" i="2"/>
  <c r="C253" i="2"/>
  <c r="B253" i="2"/>
  <c r="A253" i="2"/>
  <c r="F250" i="2"/>
  <c r="E250" i="2"/>
  <c r="E248" i="2"/>
  <c r="D248" i="2"/>
  <c r="C248" i="2"/>
  <c r="B248" i="2"/>
  <c r="A248" i="2"/>
  <c r="D246" i="2"/>
  <c r="A244" i="2"/>
  <c r="F226" i="2"/>
  <c r="E226" i="2"/>
  <c r="D226" i="2"/>
  <c r="C226" i="2"/>
  <c r="B226" i="2"/>
  <c r="A226" i="2"/>
  <c r="F223" i="2"/>
  <c r="E223" i="2"/>
  <c r="E221" i="2"/>
  <c r="D221" i="2"/>
  <c r="C221" i="2"/>
  <c r="B221" i="2"/>
  <c r="A221" i="2"/>
  <c r="D219" i="2"/>
  <c r="A217" i="2"/>
  <c r="F199" i="2"/>
  <c r="E199" i="2"/>
  <c r="D199" i="2"/>
  <c r="C199" i="2"/>
  <c r="B199" i="2"/>
  <c r="A199" i="2"/>
  <c r="F196" i="2"/>
  <c r="E196" i="2"/>
  <c r="E194" i="2"/>
  <c r="D194" i="2"/>
  <c r="C194" i="2"/>
  <c r="B194" i="2"/>
  <c r="A194" i="2"/>
  <c r="D192" i="2"/>
  <c r="A190" i="2"/>
  <c r="F172" i="2"/>
  <c r="E172" i="2"/>
  <c r="D172" i="2"/>
  <c r="C172" i="2"/>
  <c r="B172" i="2"/>
  <c r="A172" i="2"/>
  <c r="F169" i="2"/>
  <c r="E169" i="2"/>
  <c r="E167" i="2"/>
  <c r="D167" i="2"/>
  <c r="C167" i="2"/>
  <c r="B167" i="2"/>
  <c r="A167" i="2"/>
  <c r="D165" i="2"/>
  <c r="A163" i="2"/>
  <c r="F145" i="2"/>
  <c r="E145" i="2"/>
  <c r="D145" i="2"/>
  <c r="C145" i="2"/>
  <c r="B145" i="2"/>
  <c r="A145" i="2"/>
  <c r="F142" i="2"/>
  <c r="E142" i="2"/>
  <c r="E140" i="2"/>
  <c r="D140" i="2"/>
  <c r="C140" i="2"/>
  <c r="B140" i="2"/>
  <c r="A140" i="2"/>
  <c r="D138" i="2"/>
  <c r="A136" i="2"/>
  <c r="F118" i="2"/>
  <c r="E118" i="2"/>
  <c r="D118" i="2"/>
  <c r="C118" i="2"/>
  <c r="B118" i="2"/>
  <c r="A118" i="2"/>
  <c r="F115" i="2"/>
  <c r="E115" i="2"/>
  <c r="E113" i="2"/>
  <c r="D113" i="2"/>
  <c r="C113" i="2"/>
  <c r="B113" i="2"/>
  <c r="A113" i="2"/>
  <c r="D111" i="2"/>
  <c r="A109" i="2"/>
  <c r="F91" i="2"/>
  <c r="E91" i="2"/>
  <c r="D91" i="2"/>
  <c r="C91" i="2"/>
  <c r="B91" i="2"/>
  <c r="A91" i="2"/>
  <c r="F88" i="2"/>
  <c r="E88" i="2"/>
  <c r="E86" i="2"/>
  <c r="D86" i="2"/>
  <c r="C86" i="2"/>
  <c r="B86" i="2"/>
  <c r="A86" i="2"/>
  <c r="D84" i="2"/>
  <c r="A82" i="2"/>
  <c r="F64" i="2"/>
  <c r="E64" i="2"/>
  <c r="D64" i="2"/>
  <c r="C64" i="2"/>
  <c r="B64" i="2"/>
  <c r="A64" i="2"/>
  <c r="F61" i="2"/>
  <c r="E61" i="2"/>
  <c r="E59" i="2"/>
  <c r="D59" i="2"/>
  <c r="C59" i="2"/>
  <c r="B59" i="2"/>
  <c r="A59" i="2"/>
  <c r="D57" i="2"/>
  <c r="A55" i="2"/>
  <c r="D30" i="2"/>
  <c r="F37" i="2"/>
  <c r="E37" i="2"/>
  <c r="D37" i="2"/>
  <c r="C37" i="2"/>
  <c r="B37" i="2"/>
  <c r="E36" i="2"/>
  <c r="E34" i="2"/>
  <c r="F34" i="2"/>
  <c r="E32" i="2"/>
  <c r="D32" i="2"/>
  <c r="C32" i="2"/>
  <c r="B32" i="2"/>
  <c r="H11" i="2"/>
  <c r="A265" i="2"/>
  <c r="A238" i="2"/>
  <c r="A211" i="2"/>
  <c r="A184" i="2"/>
  <c r="A157" i="2"/>
  <c r="A130" i="2"/>
  <c r="A103" i="2"/>
  <c r="A76" i="2"/>
  <c r="D20" i="2"/>
  <c r="F263" i="2"/>
  <c r="D263" i="2"/>
  <c r="C263" i="2"/>
  <c r="F262" i="2"/>
  <c r="D262" i="2"/>
  <c r="C262" i="2"/>
  <c r="F261" i="2"/>
  <c r="D261" i="2"/>
  <c r="C261" i="2"/>
  <c r="F260" i="2"/>
  <c r="D260" i="2"/>
  <c r="C260" i="2"/>
  <c r="F259" i="2"/>
  <c r="D259" i="2"/>
  <c r="C259" i="2"/>
  <c r="F258" i="2"/>
  <c r="D258" i="2"/>
  <c r="C258" i="2"/>
  <c r="F257" i="2"/>
  <c r="D257" i="2"/>
  <c r="C257" i="2"/>
  <c r="F256" i="2"/>
  <c r="D256" i="2"/>
  <c r="C256" i="2"/>
  <c r="F255" i="2"/>
  <c r="D255" i="2"/>
  <c r="C255" i="2"/>
  <c r="F254" i="2"/>
  <c r="E254" i="2"/>
  <c r="D254" i="2"/>
  <c r="C254" i="2"/>
  <c r="F236" i="2"/>
  <c r="D236" i="2"/>
  <c r="C236" i="2"/>
  <c r="F235" i="2"/>
  <c r="D235" i="2"/>
  <c r="C235" i="2"/>
  <c r="F234" i="2"/>
  <c r="D234" i="2"/>
  <c r="C234" i="2"/>
  <c r="F233" i="2"/>
  <c r="D233" i="2"/>
  <c r="C233" i="2"/>
  <c r="F232" i="2"/>
  <c r="D232" i="2"/>
  <c r="C232" i="2"/>
  <c r="F231" i="2"/>
  <c r="D231" i="2"/>
  <c r="C231" i="2"/>
  <c r="F230" i="2"/>
  <c r="D230" i="2"/>
  <c r="C230" i="2"/>
  <c r="F229" i="2"/>
  <c r="D229" i="2"/>
  <c r="C229" i="2"/>
  <c r="F228" i="2"/>
  <c r="D228" i="2"/>
  <c r="C228" i="2"/>
  <c r="F227" i="2"/>
  <c r="E227" i="2"/>
  <c r="D227" i="2"/>
  <c r="C227" i="2"/>
  <c r="F209" i="2"/>
  <c r="D209" i="2"/>
  <c r="C209" i="2"/>
  <c r="F208" i="2"/>
  <c r="D208" i="2"/>
  <c r="C208" i="2"/>
  <c r="F207" i="2"/>
  <c r="D207" i="2"/>
  <c r="C207" i="2"/>
  <c r="F206" i="2"/>
  <c r="D206" i="2"/>
  <c r="C206" i="2"/>
  <c r="F205" i="2"/>
  <c r="D205" i="2"/>
  <c r="C205" i="2"/>
  <c r="F204" i="2"/>
  <c r="D204" i="2"/>
  <c r="C204" i="2"/>
  <c r="F203" i="2"/>
  <c r="D203" i="2"/>
  <c r="C203" i="2"/>
  <c r="F202" i="2"/>
  <c r="D202" i="2"/>
  <c r="C202" i="2"/>
  <c r="F201" i="2"/>
  <c r="D201" i="2"/>
  <c r="C201" i="2"/>
  <c r="F200" i="2"/>
  <c r="E200" i="2"/>
  <c r="D200" i="2"/>
  <c r="C200" i="2"/>
  <c r="F182" i="2"/>
  <c r="D182" i="2"/>
  <c r="C182" i="2"/>
  <c r="F181" i="2"/>
  <c r="D181" i="2"/>
  <c r="C181" i="2"/>
  <c r="F180" i="2"/>
  <c r="D180" i="2"/>
  <c r="C180" i="2"/>
  <c r="F179" i="2"/>
  <c r="D179" i="2"/>
  <c r="C179" i="2"/>
  <c r="F178" i="2"/>
  <c r="D178" i="2"/>
  <c r="C178" i="2"/>
  <c r="F177" i="2"/>
  <c r="D177" i="2"/>
  <c r="C177" i="2"/>
  <c r="F176" i="2"/>
  <c r="D176" i="2"/>
  <c r="C176" i="2"/>
  <c r="F175" i="2"/>
  <c r="D175" i="2"/>
  <c r="C175" i="2"/>
  <c r="F174" i="2"/>
  <c r="D174" i="2"/>
  <c r="C174" i="2"/>
  <c r="F173" i="2"/>
  <c r="E173" i="2"/>
  <c r="D173" i="2"/>
  <c r="C173" i="2"/>
  <c r="F155" i="2"/>
  <c r="D155" i="2"/>
  <c r="C155" i="2"/>
  <c r="F154" i="2"/>
  <c r="D154" i="2"/>
  <c r="C154" i="2"/>
  <c r="F153" i="2"/>
  <c r="D153" i="2"/>
  <c r="C153" i="2"/>
  <c r="F152" i="2"/>
  <c r="D152" i="2"/>
  <c r="C152" i="2"/>
  <c r="F151" i="2"/>
  <c r="D151" i="2"/>
  <c r="C151" i="2"/>
  <c r="F150" i="2"/>
  <c r="D150" i="2"/>
  <c r="C150" i="2"/>
  <c r="F149" i="2"/>
  <c r="D149" i="2"/>
  <c r="C149" i="2"/>
  <c r="F148" i="2"/>
  <c r="D148" i="2"/>
  <c r="C148" i="2"/>
  <c r="F147" i="2"/>
  <c r="D147" i="2"/>
  <c r="C147" i="2"/>
  <c r="F146" i="2"/>
  <c r="E146" i="2"/>
  <c r="D146" i="2"/>
  <c r="C146" i="2"/>
  <c r="F128" i="2"/>
  <c r="D128" i="2"/>
  <c r="C128" i="2"/>
  <c r="F127" i="2"/>
  <c r="D127" i="2"/>
  <c r="C127" i="2"/>
  <c r="F126" i="2"/>
  <c r="D126" i="2"/>
  <c r="C126" i="2"/>
  <c r="F125" i="2"/>
  <c r="D125" i="2"/>
  <c r="C125" i="2"/>
  <c r="F124" i="2"/>
  <c r="D124" i="2"/>
  <c r="C124" i="2"/>
  <c r="F123" i="2"/>
  <c r="D123" i="2"/>
  <c r="C123" i="2"/>
  <c r="F122" i="2"/>
  <c r="D122" i="2"/>
  <c r="C122" i="2"/>
  <c r="F121" i="2"/>
  <c r="D121" i="2"/>
  <c r="C121" i="2"/>
  <c r="F120" i="2"/>
  <c r="D120" i="2"/>
  <c r="C120" i="2"/>
  <c r="F119" i="2"/>
  <c r="E119" i="2"/>
  <c r="D119" i="2"/>
  <c r="C119" i="2"/>
  <c r="F101" i="2"/>
  <c r="D101" i="2"/>
  <c r="C101" i="2"/>
  <c r="F100" i="2"/>
  <c r="D100" i="2"/>
  <c r="C100" i="2"/>
  <c r="F99" i="2"/>
  <c r="D99" i="2"/>
  <c r="C99" i="2"/>
  <c r="F98" i="2"/>
  <c r="D98" i="2"/>
  <c r="C98" i="2"/>
  <c r="F97" i="2"/>
  <c r="D97" i="2"/>
  <c r="C97" i="2"/>
  <c r="F96" i="2"/>
  <c r="D96" i="2"/>
  <c r="C96" i="2"/>
  <c r="F95" i="2"/>
  <c r="D95" i="2"/>
  <c r="C95" i="2"/>
  <c r="F94" i="2"/>
  <c r="D94" i="2"/>
  <c r="C94" i="2"/>
  <c r="F93" i="2"/>
  <c r="D93" i="2"/>
  <c r="C93" i="2"/>
  <c r="F92" i="2"/>
  <c r="E92" i="2"/>
  <c r="D92" i="2"/>
  <c r="C92" i="2"/>
  <c r="F74" i="2"/>
  <c r="D74" i="2"/>
  <c r="C74" i="2"/>
  <c r="F73" i="2"/>
  <c r="D73" i="2"/>
  <c r="C73" i="2"/>
  <c r="F72" i="2"/>
  <c r="D72" i="2"/>
  <c r="C72" i="2"/>
  <c r="F71" i="2"/>
  <c r="D71" i="2"/>
  <c r="C71" i="2"/>
  <c r="F70" i="2"/>
  <c r="D70" i="2"/>
  <c r="C70" i="2"/>
  <c r="F69" i="2"/>
  <c r="D69" i="2"/>
  <c r="C69" i="2"/>
  <c r="F68" i="2"/>
  <c r="D68" i="2"/>
  <c r="C68" i="2"/>
  <c r="F67" i="2"/>
  <c r="D67" i="2"/>
  <c r="C67" i="2"/>
  <c r="F66" i="2"/>
  <c r="D66" i="2"/>
  <c r="C66" i="2"/>
  <c r="F65" i="2"/>
  <c r="E65" i="2"/>
  <c r="D65" i="2"/>
  <c r="C65" i="2"/>
  <c r="F38" i="2"/>
  <c r="E38" i="2"/>
  <c r="D38" i="2"/>
  <c r="C38" i="2"/>
  <c r="F47" i="2"/>
  <c r="D47" i="2"/>
  <c r="C47" i="2"/>
  <c r="F46" i="2"/>
  <c r="D46" i="2"/>
  <c r="C46" i="2"/>
  <c r="F45" i="2"/>
  <c r="D45" i="2"/>
  <c r="C45" i="2"/>
  <c r="F44" i="2"/>
  <c r="D44" i="2"/>
  <c r="C44" i="2"/>
  <c r="F43" i="2"/>
  <c r="D43" i="2"/>
  <c r="C43" i="2"/>
  <c r="F42" i="2"/>
  <c r="D42" i="2"/>
  <c r="C42" i="2"/>
  <c r="F41" i="2"/>
  <c r="D41" i="2"/>
  <c r="C41" i="2"/>
  <c r="F40" i="2"/>
  <c r="D40" i="2"/>
  <c r="C40" i="2"/>
  <c r="F39" i="2"/>
  <c r="D39" i="2"/>
  <c r="C39" i="2"/>
  <c r="F13" i="2"/>
  <c r="F14" i="2"/>
  <c r="F15" i="2"/>
  <c r="F16" i="2"/>
  <c r="F17" i="2"/>
  <c r="F18" i="2"/>
  <c r="F19" i="2"/>
  <c r="F20" i="2"/>
  <c r="F12" i="2"/>
  <c r="E12" i="2"/>
  <c r="D13" i="2"/>
  <c r="D14" i="2"/>
  <c r="D15" i="2"/>
  <c r="D16" i="2"/>
  <c r="D17" i="2"/>
  <c r="D18" i="2"/>
  <c r="D19" i="2"/>
  <c r="D12" i="2"/>
  <c r="BU11" i="2"/>
  <c r="BI11" i="2"/>
  <c r="AY11" i="2"/>
  <c r="AK11" i="2"/>
  <c r="O11" i="2"/>
  <c r="V11" i="2"/>
  <c r="AJ11" i="2"/>
  <c r="AX11" i="2"/>
  <c r="BH11" i="2"/>
  <c r="BT11" i="2"/>
  <c r="E4" i="4"/>
  <c r="A12" i="2" s="1"/>
  <c r="V12" i="2" s="1"/>
  <c r="E5" i="4"/>
  <c r="E6" i="4" s="1"/>
  <c r="Y246" i="2"/>
  <c r="Y219" i="2"/>
  <c r="Y192" i="2"/>
  <c r="R246" i="2"/>
  <c r="R219" i="2"/>
  <c r="R192" i="2"/>
  <c r="K246" i="2"/>
  <c r="K219" i="2"/>
  <c r="K192" i="2"/>
  <c r="Y165" i="2"/>
  <c r="R165" i="2"/>
  <c r="K165" i="2"/>
  <c r="Y138" i="2"/>
  <c r="R138" i="2"/>
  <c r="K138" i="2"/>
  <c r="Y111" i="2"/>
  <c r="R111" i="2"/>
  <c r="K111" i="2"/>
  <c r="Y84" i="2"/>
  <c r="R84" i="2"/>
  <c r="K84" i="2"/>
  <c r="Y57" i="2"/>
  <c r="R57" i="2"/>
  <c r="K57" i="2"/>
  <c r="Y30" i="2"/>
  <c r="R30" i="2"/>
  <c r="K30" i="2"/>
  <c r="K3" i="2"/>
  <c r="H25" i="2"/>
  <c r="O25" i="2"/>
  <c r="V25" i="2"/>
  <c r="AC25" i="2"/>
  <c r="AJ25" i="2"/>
  <c r="AQ25" i="2"/>
  <c r="AX25" i="2"/>
  <c r="BC25" i="2"/>
  <c r="BH25" i="2"/>
  <c r="BO25" i="2"/>
  <c r="BT25" i="2"/>
  <c r="BY25" i="2"/>
  <c r="BY268" i="2"/>
  <c r="AC268" i="2"/>
  <c r="AJ268" i="2"/>
  <c r="AQ268" i="2"/>
  <c r="AX268" i="2"/>
  <c r="BC268" i="2"/>
  <c r="BH268" i="2"/>
  <c r="BO268" i="2"/>
  <c r="BT268" i="2"/>
  <c r="CF268" i="2"/>
  <c r="CF52" i="2"/>
  <c r="CF25" i="2"/>
  <c r="V52" i="2"/>
  <c r="O52" i="2"/>
  <c r="H52" i="2"/>
  <c r="V268" i="2"/>
  <c r="O268" i="2"/>
  <c r="H268" i="2"/>
  <c r="A268" i="2"/>
  <c r="A52" i="2"/>
  <c r="A14" i="2" l="1"/>
  <c r="O14" i="2" s="1"/>
  <c r="E7" i="4"/>
  <c r="A13" i="2"/>
  <c r="BC13" i="2" s="1"/>
  <c r="BY11" i="2"/>
  <c r="BO11" i="2"/>
  <c r="BC11" i="2"/>
  <c r="AQ11" i="2"/>
  <c r="AC11" i="2"/>
  <c r="CF11" i="2"/>
  <c r="W11" i="2"/>
  <c r="AR11" i="2"/>
  <c r="BD11" i="2"/>
  <c r="BP11" i="2"/>
  <c r="BZ11" i="2"/>
  <c r="V26" i="2"/>
  <c r="AQ26" i="2"/>
  <c r="BT26" i="2"/>
  <c r="BC26" i="2"/>
  <c r="AC26" i="2"/>
  <c r="CG11" i="2"/>
  <c r="W3" i="2"/>
  <c r="AK3" i="2"/>
  <c r="AY3" i="2"/>
  <c r="BI3" i="2"/>
  <c r="I3" i="2"/>
  <c r="B57" i="2"/>
  <c r="B111" i="2"/>
  <c r="B165" i="2"/>
  <c r="B219" i="2"/>
  <c r="I30" i="2"/>
  <c r="I84" i="2"/>
  <c r="I138" i="2"/>
  <c r="I192" i="2"/>
  <c r="I246" i="2"/>
  <c r="W30" i="2"/>
  <c r="AK30" i="2"/>
  <c r="AY30" i="2"/>
  <c r="BI30" i="2"/>
  <c r="BU30" i="2"/>
  <c r="P57" i="2"/>
  <c r="AD57" i="2"/>
  <c r="AR57" i="2"/>
  <c r="BD57" i="2"/>
  <c r="BP57" i="2"/>
  <c r="BZ57" i="2"/>
  <c r="W84" i="2"/>
  <c r="AK84" i="2"/>
  <c r="AY84" i="2"/>
  <c r="BI84" i="2"/>
  <c r="BU84" i="2"/>
  <c r="P111" i="2"/>
  <c r="AD111" i="2"/>
  <c r="AR111" i="2"/>
  <c r="BD111" i="2"/>
  <c r="BP111" i="2"/>
  <c r="BZ111" i="2"/>
  <c r="W138" i="2"/>
  <c r="AK138" i="2"/>
  <c r="AY138" i="2"/>
  <c r="BI138" i="2"/>
  <c r="BU138" i="2"/>
  <c r="P165" i="2"/>
  <c r="AD165" i="2"/>
  <c r="AR165" i="2"/>
  <c r="BD165" i="2"/>
  <c r="BP165" i="2"/>
  <c r="BZ165" i="2"/>
  <c r="W192" i="2"/>
  <c r="AK192" i="2"/>
  <c r="AY192" i="2"/>
  <c r="BI192" i="2"/>
  <c r="BU192" i="2"/>
  <c r="P219" i="2"/>
  <c r="AD219" i="2"/>
  <c r="AR219" i="2"/>
  <c r="BD219" i="2"/>
  <c r="BP219" i="2"/>
  <c r="BZ219" i="2"/>
  <c r="W246" i="2"/>
  <c r="AK246" i="2"/>
  <c r="AY246" i="2"/>
  <c r="BI246" i="2"/>
  <c r="BU246" i="2"/>
  <c r="H53" i="2"/>
  <c r="V53" i="2"/>
  <c r="AJ53" i="2"/>
  <c r="BO53" i="2"/>
  <c r="O107" i="2"/>
  <c r="AC107" i="2"/>
  <c r="AQ107" i="2"/>
  <c r="BO107" i="2"/>
  <c r="CG30" i="2"/>
  <c r="CG84" i="2"/>
  <c r="CG138" i="2"/>
  <c r="CG192" i="2"/>
  <c r="CG246" i="2"/>
  <c r="BY107" i="2"/>
  <c r="CF53" i="2"/>
  <c r="H161" i="2"/>
  <c r="V161" i="2"/>
  <c r="AJ161" i="2"/>
  <c r="BC161" i="2"/>
  <c r="BT161" i="2"/>
  <c r="H215" i="2"/>
  <c r="V215" i="2"/>
  <c r="AJ215" i="2"/>
  <c r="BO215" i="2"/>
  <c r="BY215" i="2"/>
  <c r="H269" i="2"/>
  <c r="V269" i="2"/>
  <c r="AJ269" i="2"/>
  <c r="BO269" i="2"/>
  <c r="CF269" i="2"/>
  <c r="AD11" i="2"/>
  <c r="CN35" i="2"/>
  <c r="CN62" i="2"/>
  <c r="CN89" i="2"/>
  <c r="CN116" i="2"/>
  <c r="CN143" i="2"/>
  <c r="CN170" i="2"/>
  <c r="CN197" i="2"/>
  <c r="CN224" i="2"/>
  <c r="BY26" i="2"/>
  <c r="BZ3" i="2"/>
  <c r="AQ242" i="2"/>
  <c r="AQ215" i="2"/>
  <c r="AX215" i="2"/>
  <c r="AX188" i="2"/>
  <c r="AX161" i="2"/>
  <c r="AX134" i="2"/>
  <c r="AX107" i="2"/>
  <c r="AX80" i="2"/>
  <c r="AX53" i="2"/>
  <c r="BC53" i="2"/>
  <c r="BY269" i="2"/>
  <c r="CF242" i="2"/>
  <c r="CF215" i="2"/>
  <c r="CF188" i="2"/>
  <c r="CF161" i="2"/>
  <c r="CF134" i="2"/>
  <c r="CF107" i="2"/>
  <c r="CF80" i="2"/>
  <c r="AQ269" i="2"/>
  <c r="AX242" i="2"/>
  <c r="AX269" i="2"/>
  <c r="BC269" i="2"/>
  <c r="BH242" i="2"/>
  <c r="BH215" i="2"/>
  <c r="BH188" i="2"/>
  <c r="BH161" i="2"/>
  <c r="BH134" i="2"/>
  <c r="BH107" i="2"/>
  <c r="BH80" i="2"/>
  <c r="BH53" i="2"/>
  <c r="I260" i="2"/>
  <c r="AD120" i="2"/>
  <c r="BP180" i="2"/>
  <c r="BI153" i="2"/>
  <c r="BZ200" i="2"/>
  <c r="W149" i="2"/>
  <c r="AD176" i="2"/>
  <c r="AK206" i="2"/>
  <c r="AR236" i="2"/>
  <c r="BI92" i="2"/>
  <c r="AD128" i="2"/>
  <c r="AR151" i="2"/>
  <c r="BZ155" i="2"/>
  <c r="AY178" i="2"/>
  <c r="P204" i="2"/>
  <c r="BD208" i="2"/>
  <c r="W234" i="2"/>
  <c r="BP228" i="2"/>
  <c r="BC12" i="2"/>
  <c r="AD97" i="2"/>
  <c r="BD69" i="2"/>
  <c r="I153" i="2"/>
  <c r="AD155" i="2"/>
  <c r="BD147" i="2"/>
  <c r="BU149" i="2"/>
  <c r="P180" i="2"/>
  <c r="AK182" i="2"/>
  <c r="BI174" i="2"/>
  <c r="BZ176" i="2"/>
  <c r="AD200" i="2"/>
  <c r="AY202" i="2"/>
  <c r="BP204" i="2"/>
  <c r="P228" i="2"/>
  <c r="AK230" i="2"/>
  <c r="BD232" i="2"/>
  <c r="BU234" i="2"/>
  <c r="AY100" i="2"/>
  <c r="CG95" i="2"/>
  <c r="AD72" i="2"/>
  <c r="BZ128" i="2"/>
  <c r="P151" i="2"/>
  <c r="AD147" i="2"/>
  <c r="AK153" i="2"/>
  <c r="AY149" i="2"/>
  <c r="BD155" i="2"/>
  <c r="BP151" i="2"/>
  <c r="BZ147" i="2"/>
  <c r="I182" i="2"/>
  <c r="W178" i="2"/>
  <c r="AK174" i="2"/>
  <c r="AR180" i="2"/>
  <c r="BD176" i="2"/>
  <c r="BI182" i="2"/>
  <c r="BU178" i="2"/>
  <c r="W202" i="2"/>
  <c r="AD208" i="2"/>
  <c r="AR204" i="2"/>
  <c r="BD200" i="2"/>
  <c r="BI206" i="2"/>
  <c r="BU202" i="2"/>
  <c r="BZ208" i="2"/>
  <c r="P236" i="2"/>
  <c r="AD232" i="2"/>
  <c r="AR228" i="2"/>
  <c r="AY234" i="2"/>
  <c r="BI230" i="2"/>
  <c r="BP236" i="2"/>
  <c r="BZ232" i="2"/>
  <c r="CF12" i="2"/>
  <c r="AD101" i="2"/>
  <c r="BU99" i="2"/>
  <c r="BI96" i="2"/>
  <c r="AK93" i="2"/>
  <c r="CG74" i="2"/>
  <c r="BI71" i="2"/>
  <c r="W66" i="2"/>
  <c r="BI122" i="2"/>
  <c r="BD128" i="2"/>
  <c r="I149" i="2"/>
  <c r="P147" i="2"/>
  <c r="P155" i="2"/>
  <c r="W153" i="2"/>
  <c r="AD151" i="2"/>
  <c r="AK149" i="2"/>
  <c r="AR147" i="2"/>
  <c r="AR155" i="2"/>
  <c r="AY153" i="2"/>
  <c r="BD151" i="2"/>
  <c r="BI149" i="2"/>
  <c r="BP147" i="2"/>
  <c r="BP155" i="2"/>
  <c r="BU153" i="2"/>
  <c r="BZ151" i="2"/>
  <c r="I176" i="2"/>
  <c r="P176" i="2"/>
  <c r="W174" i="2"/>
  <c r="W182" i="2"/>
  <c r="AD180" i="2"/>
  <c r="AK178" i="2"/>
  <c r="AR176" i="2"/>
  <c r="AY174" i="2"/>
  <c r="AY182" i="2"/>
  <c r="BD180" i="2"/>
  <c r="BI178" i="2"/>
  <c r="BP176" i="2"/>
  <c r="BU174" i="2"/>
  <c r="BU182" i="2"/>
  <c r="BZ180" i="2"/>
  <c r="P200" i="2"/>
  <c r="P208" i="2"/>
  <c r="W206" i="2"/>
  <c r="AD204" i="2"/>
  <c r="AK202" i="2"/>
  <c r="AR200" i="2"/>
  <c r="AR208" i="2"/>
  <c r="AY206" i="2"/>
  <c r="BD204" i="2"/>
  <c r="BI202" i="2"/>
  <c r="BP200" i="2"/>
  <c r="BP208" i="2"/>
  <c r="BU206" i="2"/>
  <c r="BZ204" i="2"/>
  <c r="I232" i="2"/>
  <c r="P232" i="2"/>
  <c r="W230" i="2"/>
  <c r="AD228" i="2"/>
  <c r="AD236" i="2"/>
  <c r="AK234" i="2"/>
  <c r="AR232" i="2"/>
  <c r="AY230" i="2"/>
  <c r="BD228" i="2"/>
  <c r="BD236" i="2"/>
  <c r="BI234" i="2"/>
  <c r="BP232" i="2"/>
  <c r="BU230" i="2"/>
  <c r="BZ228" i="2"/>
  <c r="BZ236" i="2"/>
  <c r="BY12" i="2"/>
  <c r="AC12" i="2"/>
  <c r="BP101" i="2"/>
  <c r="W99" i="2"/>
  <c r="BD98" i="2"/>
  <c r="BZ97" i="2"/>
  <c r="AK95" i="2"/>
  <c r="BI94" i="2"/>
  <c r="CG93" i="2"/>
  <c r="AK74" i="2"/>
  <c r="BI73" i="2"/>
  <c r="BZ72" i="2"/>
  <c r="AD70" i="2"/>
  <c r="BU68" i="2"/>
  <c r="AY65" i="2"/>
  <c r="BZ120" i="2"/>
  <c r="AR124" i="2"/>
  <c r="I92" i="2"/>
  <c r="CG121" i="2"/>
  <c r="BD45" i="2"/>
  <c r="P128" i="2"/>
  <c r="AR128" i="2"/>
  <c r="I147" i="2"/>
  <c r="I151" i="2"/>
  <c r="I155" i="2"/>
  <c r="P149" i="2"/>
  <c r="P153" i="2"/>
  <c r="W147" i="2"/>
  <c r="W151" i="2"/>
  <c r="W155" i="2"/>
  <c r="AD149" i="2"/>
  <c r="AD153" i="2"/>
  <c r="AK147" i="2"/>
  <c r="AK151" i="2"/>
  <c r="AK155" i="2"/>
  <c r="AR149" i="2"/>
  <c r="AR153" i="2"/>
  <c r="AY147" i="2"/>
  <c r="AY151" i="2"/>
  <c r="AY155" i="2"/>
  <c r="BD149" i="2"/>
  <c r="BD153" i="2"/>
  <c r="BI147" i="2"/>
  <c r="BI151" i="2"/>
  <c r="BI155" i="2"/>
  <c r="BP149" i="2"/>
  <c r="BP153" i="2"/>
  <c r="BU147" i="2"/>
  <c r="BU155" i="2"/>
  <c r="BZ149" i="2"/>
  <c r="BZ153" i="2"/>
  <c r="I174" i="2"/>
  <c r="I178" i="2"/>
  <c r="P174" i="2"/>
  <c r="P178" i="2"/>
  <c r="P182" i="2"/>
  <c r="W176" i="2"/>
  <c r="W180" i="2"/>
  <c r="AD174" i="2"/>
  <c r="AD178" i="2"/>
  <c r="AD182" i="2"/>
  <c r="AK176" i="2"/>
  <c r="AK180" i="2"/>
  <c r="AR174" i="2"/>
  <c r="AR178" i="2"/>
  <c r="AR182" i="2"/>
  <c r="AY176" i="2"/>
  <c r="AY180" i="2"/>
  <c r="BD174" i="2"/>
  <c r="BD178" i="2"/>
  <c r="BD182" i="2"/>
  <c r="BI176" i="2"/>
  <c r="BI180" i="2"/>
  <c r="BP174" i="2"/>
  <c r="BP178" i="2"/>
  <c r="BP182" i="2"/>
  <c r="BZ174" i="2"/>
  <c r="BZ178" i="2"/>
  <c r="BZ182" i="2"/>
  <c r="P202" i="2"/>
  <c r="P206" i="2"/>
  <c r="W200" i="2"/>
  <c r="W204" i="2"/>
  <c r="W208" i="2"/>
  <c r="AD202" i="2"/>
  <c r="AD206" i="2"/>
  <c r="AK200" i="2"/>
  <c r="AK204" i="2"/>
  <c r="AK208" i="2"/>
  <c r="AR202" i="2"/>
  <c r="AR206" i="2"/>
  <c r="AY200" i="2"/>
  <c r="AY204" i="2"/>
  <c r="AY208" i="2"/>
  <c r="BD202" i="2"/>
  <c r="BD206" i="2"/>
  <c r="BI200" i="2"/>
  <c r="BI204" i="2"/>
  <c r="BI208" i="2"/>
  <c r="BP202" i="2"/>
  <c r="BP206" i="2"/>
  <c r="BU200" i="2"/>
  <c r="BU204" i="2"/>
  <c r="BU208" i="2"/>
  <c r="BZ202" i="2"/>
  <c r="BZ206" i="2"/>
  <c r="I228" i="2"/>
  <c r="I236" i="2"/>
  <c r="P230" i="2"/>
  <c r="P234" i="2"/>
  <c r="W228" i="2"/>
  <c r="W232" i="2"/>
  <c r="W236" i="2"/>
  <c r="AD230" i="2"/>
  <c r="AD234" i="2"/>
  <c r="AK228" i="2"/>
  <c r="AK232" i="2"/>
  <c r="AK236" i="2"/>
  <c r="AR230" i="2"/>
  <c r="AR234" i="2"/>
  <c r="AY228" i="2"/>
  <c r="AY232" i="2"/>
  <c r="AY236" i="2"/>
  <c r="BD230" i="2"/>
  <c r="BD234" i="2"/>
  <c r="BI228" i="2"/>
  <c r="BI232" i="2"/>
  <c r="BI236" i="2"/>
  <c r="BP230" i="2"/>
  <c r="BP234" i="2"/>
  <c r="BU228" i="2"/>
  <c r="BU232" i="2"/>
  <c r="BU236" i="2"/>
  <c r="BZ234" i="2"/>
  <c r="I256" i="2"/>
  <c r="BD38" i="2"/>
  <c r="AD38" i="2"/>
  <c r="BU38" i="2"/>
  <c r="AK39" i="2"/>
  <c r="AY39" i="2"/>
  <c r="CG40" i="2"/>
  <c r="AD40" i="2"/>
  <c r="I41" i="2"/>
  <c r="BP41" i="2"/>
  <c r="AR42" i="2"/>
  <c r="BP42" i="2"/>
  <c r="I47" i="2"/>
  <c r="W47" i="2"/>
  <c r="CG47" i="2"/>
  <c r="CG128" i="2"/>
  <c r="BU128" i="2"/>
  <c r="BI128" i="2"/>
  <c r="AY128" i="2"/>
  <c r="AK128" i="2"/>
  <c r="W128" i="2"/>
  <c r="I128" i="2"/>
  <c r="BZ146" i="2"/>
  <c r="BU146" i="2"/>
  <c r="BP146" i="2"/>
  <c r="BI146" i="2"/>
  <c r="BD146" i="2"/>
  <c r="AY146" i="2"/>
  <c r="AR146" i="2"/>
  <c r="AK146" i="2"/>
  <c r="AD146" i="2"/>
  <c r="W146" i="2"/>
  <c r="P146" i="2"/>
  <c r="I146" i="2"/>
  <c r="BZ148" i="2"/>
  <c r="BU148" i="2"/>
  <c r="BP148" i="2"/>
  <c r="BI148" i="2"/>
  <c r="BD148" i="2"/>
  <c r="AY148" i="2"/>
  <c r="AR148" i="2"/>
  <c r="AK148" i="2"/>
  <c r="AD148" i="2"/>
  <c r="W148" i="2"/>
  <c r="P148" i="2"/>
  <c r="I148" i="2"/>
  <c r="BZ150" i="2"/>
  <c r="BU150" i="2"/>
  <c r="BP150" i="2"/>
  <c r="BI150" i="2"/>
  <c r="BD150" i="2"/>
  <c r="AY150" i="2"/>
  <c r="AR150" i="2"/>
  <c r="AK150" i="2"/>
  <c r="AD150" i="2"/>
  <c r="W150" i="2"/>
  <c r="P150" i="2"/>
  <c r="I150" i="2"/>
  <c r="CG151" i="2"/>
  <c r="BZ152" i="2"/>
  <c r="BU152" i="2"/>
  <c r="BP152" i="2"/>
  <c r="BI152" i="2"/>
  <c r="BD152" i="2"/>
  <c r="AY152" i="2"/>
  <c r="AR152" i="2"/>
  <c r="AK152" i="2"/>
  <c r="AD152" i="2"/>
  <c r="W152" i="2"/>
  <c r="P152" i="2"/>
  <c r="I152" i="2"/>
  <c r="BZ154" i="2"/>
  <c r="BU154" i="2"/>
  <c r="BP154" i="2"/>
  <c r="BI154" i="2"/>
  <c r="BD154" i="2"/>
  <c r="AY154" i="2"/>
  <c r="AR154" i="2"/>
  <c r="AK154" i="2"/>
  <c r="AD154" i="2"/>
  <c r="W154" i="2"/>
  <c r="P154" i="2"/>
  <c r="I154" i="2"/>
  <c r="BZ173" i="2"/>
  <c r="BU173" i="2"/>
  <c r="BP173" i="2"/>
  <c r="BI173" i="2"/>
  <c r="BD173" i="2"/>
  <c r="AY173" i="2"/>
  <c r="AR173" i="2"/>
  <c r="AK173" i="2"/>
  <c r="AD173" i="2"/>
  <c r="W173" i="2"/>
  <c r="P173" i="2"/>
  <c r="I173" i="2"/>
  <c r="BZ175" i="2"/>
  <c r="BU175" i="2"/>
  <c r="BP175" i="2"/>
  <c r="BI175" i="2"/>
  <c r="BD175" i="2"/>
  <c r="AY175" i="2"/>
  <c r="AR175" i="2"/>
  <c r="AK175" i="2"/>
  <c r="AD175" i="2"/>
  <c r="W175" i="2"/>
  <c r="P175" i="2"/>
  <c r="I175" i="2"/>
  <c r="BZ177" i="2"/>
  <c r="BU177" i="2"/>
  <c r="BP177" i="2"/>
  <c r="BI177" i="2"/>
  <c r="BD177" i="2"/>
  <c r="AY177" i="2"/>
  <c r="AR177" i="2"/>
  <c r="AK177" i="2"/>
  <c r="AD177" i="2"/>
  <c r="W177" i="2"/>
  <c r="P177" i="2"/>
  <c r="I177" i="2"/>
  <c r="BZ179" i="2"/>
  <c r="BU179" i="2"/>
  <c r="BP179" i="2"/>
  <c r="BI179" i="2"/>
  <c r="BD179" i="2"/>
  <c r="AY179" i="2"/>
  <c r="AR179" i="2"/>
  <c r="AK179" i="2"/>
  <c r="AD179" i="2"/>
  <c r="W179" i="2"/>
  <c r="P179" i="2"/>
  <c r="I180" i="2"/>
  <c r="BZ181" i="2"/>
  <c r="BU181" i="2"/>
  <c r="BP181" i="2"/>
  <c r="BI181" i="2"/>
  <c r="BD181" i="2"/>
  <c r="AY181" i="2"/>
  <c r="AR181" i="2"/>
  <c r="AK181" i="2"/>
  <c r="AD181" i="2"/>
  <c r="W181" i="2"/>
  <c r="P181" i="2"/>
  <c r="BZ201" i="2"/>
  <c r="BU201" i="2"/>
  <c r="BP201" i="2"/>
  <c r="BI201" i="2"/>
  <c r="BD201" i="2"/>
  <c r="AY201" i="2"/>
  <c r="AR201" i="2"/>
  <c r="AK201" i="2"/>
  <c r="AD201" i="2"/>
  <c r="W201" i="2"/>
  <c r="P201" i="2"/>
  <c r="I201" i="2"/>
  <c r="BZ203" i="2"/>
  <c r="BU203" i="2"/>
  <c r="BP203" i="2"/>
  <c r="BI203" i="2"/>
  <c r="BD203" i="2"/>
  <c r="AY203" i="2"/>
  <c r="AR203" i="2"/>
  <c r="AK203" i="2"/>
  <c r="AD203" i="2"/>
  <c r="W203" i="2"/>
  <c r="P203" i="2"/>
  <c r="BZ205" i="2"/>
  <c r="BU205" i="2"/>
  <c r="BP205" i="2"/>
  <c r="BI205" i="2"/>
  <c r="BD205" i="2"/>
  <c r="AY205" i="2"/>
  <c r="AR205" i="2"/>
  <c r="AK205" i="2"/>
  <c r="AD205" i="2"/>
  <c r="W205" i="2"/>
  <c r="P205" i="2"/>
  <c r="I205" i="2"/>
  <c r="BZ207" i="2"/>
  <c r="BU207" i="2"/>
  <c r="BP207" i="2"/>
  <c r="BI207" i="2"/>
  <c r="BD207" i="2"/>
  <c r="AY207" i="2"/>
  <c r="AR207" i="2"/>
  <c r="AK207" i="2"/>
  <c r="AD207" i="2"/>
  <c r="W207" i="2"/>
  <c r="P207" i="2"/>
  <c r="BZ209" i="2"/>
  <c r="BU209" i="2"/>
  <c r="BP209" i="2"/>
  <c r="BI209" i="2"/>
  <c r="BD209" i="2"/>
  <c r="AY209" i="2"/>
  <c r="AR209" i="2"/>
  <c r="AK209" i="2"/>
  <c r="AD209" i="2"/>
  <c r="W209" i="2"/>
  <c r="P209" i="2"/>
  <c r="I209" i="2"/>
  <c r="BZ227" i="2"/>
  <c r="BU227" i="2"/>
  <c r="BP227" i="2"/>
  <c r="BI227" i="2"/>
  <c r="BD227" i="2"/>
  <c r="AY227" i="2"/>
  <c r="AR227" i="2"/>
  <c r="AK227" i="2"/>
  <c r="AD227" i="2"/>
  <c r="W227" i="2"/>
  <c r="P227" i="2"/>
  <c r="BZ229" i="2"/>
  <c r="BU229" i="2"/>
  <c r="BP229" i="2"/>
  <c r="BI229" i="2"/>
  <c r="BD229" i="2"/>
  <c r="AY229" i="2"/>
  <c r="AR229" i="2"/>
  <c r="AK229" i="2"/>
  <c r="AD229" i="2"/>
  <c r="W229" i="2"/>
  <c r="P229" i="2"/>
  <c r="I230" i="2"/>
  <c r="BZ231" i="2"/>
  <c r="BU231" i="2"/>
  <c r="BP231" i="2"/>
  <c r="BI231" i="2"/>
  <c r="BD231" i="2"/>
  <c r="AY231" i="2"/>
  <c r="AR231" i="2"/>
  <c r="AK231" i="2"/>
  <c r="AD231" i="2"/>
  <c r="W231" i="2"/>
  <c r="P231" i="2"/>
  <c r="BZ233" i="2"/>
  <c r="BU233" i="2"/>
  <c r="BP233" i="2"/>
  <c r="BI233" i="2"/>
  <c r="BD233" i="2"/>
  <c r="AY233" i="2"/>
  <c r="AR233" i="2"/>
  <c r="AK233" i="2"/>
  <c r="AD233" i="2"/>
  <c r="W233" i="2"/>
  <c r="P233" i="2"/>
  <c r="BZ235" i="2"/>
  <c r="BU235" i="2"/>
  <c r="BP235" i="2"/>
  <c r="BI235" i="2"/>
  <c r="BD235" i="2"/>
  <c r="AY235" i="2"/>
  <c r="AR235" i="2"/>
  <c r="AK235" i="2"/>
  <c r="AD235" i="2"/>
  <c r="W235" i="2"/>
  <c r="P235" i="2"/>
  <c r="AX12" i="2"/>
  <c r="AJ13" i="2"/>
  <c r="BO12" i="2"/>
  <c r="AQ12" i="2"/>
  <c r="V14" i="2"/>
  <c r="BZ70" i="2"/>
  <c r="W68" i="2"/>
  <c r="BD67" i="2"/>
  <c r="BU66" i="2"/>
  <c r="CG46" i="2"/>
  <c r="BZ41" i="2"/>
  <c r="AK43" i="2"/>
  <c r="AY46" i="2"/>
  <c r="AY40" i="2"/>
  <c r="CG100" i="2"/>
  <c r="BI19" i="2"/>
  <c r="P14" i="2"/>
  <c r="BZ13" i="2"/>
  <c r="W13" i="2"/>
  <c r="AD13" i="2"/>
  <c r="AK13" i="2"/>
  <c r="BZ17" i="2"/>
  <c r="W17" i="2"/>
  <c r="AD17" i="2"/>
  <c r="BP16" i="2"/>
  <c r="BI18" i="2"/>
  <c r="BH13" i="2"/>
  <c r="AX14" i="2"/>
  <c r="H12" i="2"/>
  <c r="O13" i="2"/>
  <c r="CF13" i="2"/>
  <c r="P101" i="2"/>
  <c r="AR101" i="2"/>
  <c r="W100" i="2"/>
  <c r="BU100" i="2"/>
  <c r="AY99" i="2"/>
  <c r="AD98" i="2"/>
  <c r="BZ98" i="2"/>
  <c r="BD97" i="2"/>
  <c r="AK96" i="2"/>
  <c r="I95" i="2"/>
  <c r="BI95" i="2"/>
  <c r="AK94" i="2"/>
  <c r="I93" i="2"/>
  <c r="BI93" i="2"/>
  <c r="AK92" i="2"/>
  <c r="I74" i="2"/>
  <c r="BI74" i="2"/>
  <c r="AK73" i="2"/>
  <c r="CG73" i="2"/>
  <c r="BD72" i="2"/>
  <c r="AK71" i="2"/>
  <c r="CG71" i="2"/>
  <c r="BD70" i="2"/>
  <c r="AD69" i="2"/>
  <c r="BZ69" i="2"/>
  <c r="AY68" i="2"/>
  <c r="AD67" i="2"/>
  <c r="BZ67" i="2"/>
  <c r="AY66" i="2"/>
  <c r="W65" i="2"/>
  <c r="BU65" i="2"/>
  <c r="CG44" i="2"/>
  <c r="BP124" i="2"/>
  <c r="BD120" i="2"/>
  <c r="AK122" i="2"/>
  <c r="P124" i="2"/>
  <c r="CG125" i="2"/>
  <c r="BU39" i="2"/>
  <c r="BI43" i="2"/>
  <c r="AY47" i="2"/>
  <c r="AR41" i="2"/>
  <c r="AD45" i="2"/>
  <c r="W39" i="2"/>
  <c r="I39" i="2"/>
  <c r="BI42" i="2"/>
  <c r="AK46" i="2"/>
  <c r="P44" i="2"/>
  <c r="P42" i="2"/>
  <c r="AK44" i="2"/>
  <c r="BD46" i="2"/>
  <c r="BZ38" i="2"/>
  <c r="I124" i="2"/>
  <c r="P123" i="2"/>
  <c r="W125" i="2"/>
  <c r="AD123" i="2"/>
  <c r="AK125" i="2"/>
  <c r="AR123" i="2"/>
  <c r="AY125" i="2"/>
  <c r="BD123" i="2"/>
  <c r="BI125" i="2"/>
  <c r="BP123" i="2"/>
  <c r="BZ123" i="2"/>
  <c r="I65" i="2"/>
  <c r="I100" i="2"/>
  <c r="BH14" i="2"/>
  <c r="BH12" i="2"/>
  <c r="AX13" i="2"/>
  <c r="AJ14" i="2"/>
  <c r="AJ12" i="2"/>
  <c r="H14" i="2"/>
  <c r="O12" i="2"/>
  <c r="CF14" i="2"/>
  <c r="H13" i="2"/>
  <c r="BY14" i="2"/>
  <c r="BO14" i="2"/>
  <c r="BC14" i="2"/>
  <c r="AQ14" i="2"/>
  <c r="AC14" i="2"/>
  <c r="I101" i="2"/>
  <c r="W101" i="2"/>
  <c r="AK101" i="2"/>
  <c r="BD101" i="2"/>
  <c r="AK100" i="2"/>
  <c r="I99" i="2"/>
  <c r="AK99" i="2"/>
  <c r="P98" i="2"/>
  <c r="AR98" i="2"/>
  <c r="P97" i="2"/>
  <c r="AR97" i="2"/>
  <c r="W96" i="2"/>
  <c r="AY96" i="2"/>
  <c r="BU96" i="2"/>
  <c r="W95" i="2"/>
  <c r="AY95" i="2"/>
  <c r="W94" i="2"/>
  <c r="AY94" i="2"/>
  <c r="BU94" i="2"/>
  <c r="W93" i="2"/>
  <c r="AY93" i="2"/>
  <c r="W92" i="2"/>
  <c r="AY92" i="2"/>
  <c r="W74" i="2"/>
  <c r="AY74" i="2"/>
  <c r="W73" i="2"/>
  <c r="AY73" i="2"/>
  <c r="P72" i="2"/>
  <c r="AR72" i="2"/>
  <c r="BP72" i="2"/>
  <c r="W71" i="2"/>
  <c r="AY71" i="2"/>
  <c r="P70" i="2"/>
  <c r="AR70" i="2"/>
  <c r="P69" i="2"/>
  <c r="AR69" i="2"/>
  <c r="BP69" i="2"/>
  <c r="I68" i="2"/>
  <c r="AK68" i="2"/>
  <c r="P67" i="2"/>
  <c r="AR67" i="2"/>
  <c r="I66" i="2"/>
  <c r="AK66" i="2"/>
  <c r="BI66" i="2"/>
  <c r="AK65" i="2"/>
  <c r="BI65" i="2"/>
  <c r="CG45" i="2"/>
  <c r="BO13" i="2"/>
  <c r="BZ124" i="2"/>
  <c r="BU122" i="2"/>
  <c r="BP120" i="2"/>
  <c r="BD124" i="2"/>
  <c r="AY122" i="2"/>
  <c r="AR120" i="2"/>
  <c r="W122" i="2"/>
  <c r="I38" i="2"/>
  <c r="CG119" i="2"/>
  <c r="BU43" i="2"/>
  <c r="BP45" i="2"/>
  <c r="BI47" i="2"/>
  <c r="BI39" i="2"/>
  <c r="BD41" i="2"/>
  <c r="AY43" i="2"/>
  <c r="AR45" i="2"/>
  <c r="AK47" i="2"/>
  <c r="AD41" i="2"/>
  <c r="P45" i="2"/>
  <c r="BU46" i="2"/>
  <c r="BP40" i="2"/>
  <c r="BD44" i="2"/>
  <c r="AR44" i="2"/>
  <c r="AK38" i="2"/>
  <c r="W42" i="2"/>
  <c r="W40" i="2"/>
  <c r="BU40" i="2"/>
  <c r="I127" i="2"/>
  <c r="P119" i="2"/>
  <c r="P126" i="2"/>
  <c r="W121" i="2"/>
  <c r="W127" i="2"/>
  <c r="AD119" i="2"/>
  <c r="AD126" i="2"/>
  <c r="AK121" i="2"/>
  <c r="AK127" i="2"/>
  <c r="AR119" i="2"/>
  <c r="AR126" i="2"/>
  <c r="AY121" i="2"/>
  <c r="AY127" i="2"/>
  <c r="BD119" i="2"/>
  <c r="BD126" i="2"/>
  <c r="BI121" i="2"/>
  <c r="BI127" i="2"/>
  <c r="BP119" i="2"/>
  <c r="BP126" i="2"/>
  <c r="AC13" i="2"/>
  <c r="BY13" i="2"/>
  <c r="AQ13" i="2"/>
  <c r="CG38" i="2"/>
  <c r="BP38" i="2"/>
  <c r="AR38" i="2"/>
  <c r="P38" i="2"/>
  <c r="W38" i="2"/>
  <c r="BI38" i="2"/>
  <c r="P39" i="2"/>
  <c r="AD39" i="2"/>
  <c r="AR39" i="2"/>
  <c r="BD39" i="2"/>
  <c r="BP39" i="2"/>
  <c r="BZ39" i="2"/>
  <c r="BI40" i="2"/>
  <c r="AK40" i="2"/>
  <c r="P40" i="2"/>
  <c r="AR40" i="2"/>
  <c r="BD40" i="2"/>
  <c r="BZ40" i="2"/>
  <c r="I40" i="2"/>
  <c r="W41" i="2"/>
  <c r="AK41" i="2"/>
  <c r="AY41" i="2"/>
  <c r="BI41" i="2"/>
  <c r="BU41" i="2"/>
  <c r="CG42" i="2"/>
  <c r="BZ42" i="2"/>
  <c r="BD42" i="2"/>
  <c r="AD42" i="2"/>
  <c r="AK42" i="2"/>
  <c r="AY42" i="2"/>
  <c r="BU42" i="2"/>
  <c r="I43" i="2"/>
  <c r="P43" i="2"/>
  <c r="AD43" i="2"/>
  <c r="AR43" i="2"/>
  <c r="BD43" i="2"/>
  <c r="BP43" i="2"/>
  <c r="BZ43" i="2"/>
  <c r="I44" i="2"/>
  <c r="BU44" i="2"/>
  <c r="AY44" i="2"/>
  <c r="W44" i="2"/>
  <c r="AD44" i="2"/>
  <c r="BP44" i="2"/>
  <c r="BZ44" i="2"/>
  <c r="W45" i="2"/>
  <c r="AK45" i="2"/>
  <c r="AY45" i="2"/>
  <c r="BI45" i="2"/>
  <c r="BZ45" i="2"/>
  <c r="I46" i="2"/>
  <c r="BP46" i="2"/>
  <c r="AR46" i="2"/>
  <c r="P46" i="2"/>
  <c r="W46" i="2"/>
  <c r="BI46" i="2"/>
  <c r="BZ46" i="2"/>
  <c r="P47" i="2"/>
  <c r="AD47" i="2"/>
  <c r="AR47" i="2"/>
  <c r="BD47" i="2"/>
  <c r="BP47" i="2"/>
  <c r="BZ47" i="2"/>
  <c r="BZ65" i="2"/>
  <c r="BP65" i="2"/>
  <c r="BD65" i="2"/>
  <c r="AR65" i="2"/>
  <c r="AD65" i="2"/>
  <c r="P65" i="2"/>
  <c r="BZ66" i="2"/>
  <c r="BP66" i="2"/>
  <c r="BD66" i="2"/>
  <c r="AR66" i="2"/>
  <c r="AD66" i="2"/>
  <c r="P66" i="2"/>
  <c r="CG67" i="2"/>
  <c r="BU67" i="2"/>
  <c r="BI67" i="2"/>
  <c r="AY67" i="2"/>
  <c r="AK67" i="2"/>
  <c r="W67" i="2"/>
  <c r="CG68" i="2"/>
  <c r="BZ68" i="2"/>
  <c r="BP68" i="2"/>
  <c r="BD68" i="2"/>
  <c r="AR68" i="2"/>
  <c r="AD68" i="2"/>
  <c r="P68" i="2"/>
  <c r="CG69" i="2"/>
  <c r="BU69" i="2"/>
  <c r="BI69" i="2"/>
  <c r="AY69" i="2"/>
  <c r="AK69" i="2"/>
  <c r="W69" i="2"/>
  <c r="CG70" i="2"/>
  <c r="BU70" i="2"/>
  <c r="BI70" i="2"/>
  <c r="AY70" i="2"/>
  <c r="AK70" i="2"/>
  <c r="W70" i="2"/>
  <c r="I70" i="2"/>
  <c r="BZ71" i="2"/>
  <c r="BP71" i="2"/>
  <c r="BD71" i="2"/>
  <c r="AR71" i="2"/>
  <c r="AD71" i="2"/>
  <c r="P71" i="2"/>
  <c r="CG72" i="2"/>
  <c r="BU72" i="2"/>
  <c r="BI72" i="2"/>
  <c r="AY72" i="2"/>
  <c r="AK72" i="2"/>
  <c r="W72" i="2"/>
  <c r="I72" i="2"/>
  <c r="BZ73" i="2"/>
  <c r="BP73" i="2"/>
  <c r="BD73" i="2"/>
  <c r="AR73" i="2"/>
  <c r="AD73" i="2"/>
  <c r="P73" i="2"/>
  <c r="BZ74" i="2"/>
  <c r="BP74" i="2"/>
  <c r="BD74" i="2"/>
  <c r="AR74" i="2"/>
  <c r="AD74" i="2"/>
  <c r="P74" i="2"/>
  <c r="BZ92" i="2"/>
  <c r="BP92" i="2"/>
  <c r="BD92" i="2"/>
  <c r="AR92" i="2"/>
  <c r="AD92" i="2"/>
  <c r="P92" i="2"/>
  <c r="BZ93" i="2"/>
  <c r="BP93" i="2"/>
  <c r="BD93" i="2"/>
  <c r="AR93" i="2"/>
  <c r="AD93" i="2"/>
  <c r="P93" i="2"/>
  <c r="CG94" i="2"/>
  <c r="BZ94" i="2"/>
  <c r="BP94" i="2"/>
  <c r="BD94" i="2"/>
  <c r="AR94" i="2"/>
  <c r="AD94" i="2"/>
  <c r="P94" i="2"/>
  <c r="BZ95" i="2"/>
  <c r="BP95" i="2"/>
  <c r="BD95" i="2"/>
  <c r="AR95" i="2"/>
  <c r="AD95" i="2"/>
  <c r="P95" i="2"/>
  <c r="CG96" i="2"/>
  <c r="BZ96" i="2"/>
  <c r="BP96" i="2"/>
  <c r="BD96" i="2"/>
  <c r="AR96" i="2"/>
  <c r="AD96" i="2"/>
  <c r="P96" i="2"/>
  <c r="CG97" i="2"/>
  <c r="BU97" i="2"/>
  <c r="BI97" i="2"/>
  <c r="AY97" i="2"/>
  <c r="AK97" i="2"/>
  <c r="W97" i="2"/>
  <c r="I97" i="2"/>
  <c r="CG98" i="2"/>
  <c r="BU98" i="2"/>
  <c r="BI98" i="2"/>
  <c r="AY98" i="2"/>
  <c r="AK98" i="2"/>
  <c r="W98" i="2"/>
  <c r="CG99" i="2"/>
  <c r="BZ99" i="2"/>
  <c r="BP99" i="2"/>
  <c r="BD99" i="2"/>
  <c r="AR99" i="2"/>
  <c r="AD99" i="2"/>
  <c r="P99" i="2"/>
  <c r="BZ100" i="2"/>
  <c r="BP100" i="2"/>
  <c r="BD100" i="2"/>
  <c r="AR100" i="2"/>
  <c r="AD100" i="2"/>
  <c r="P100" i="2"/>
  <c r="CG101" i="2"/>
  <c r="BU101" i="2"/>
  <c r="BI101" i="2"/>
  <c r="AY101" i="2"/>
  <c r="BU119" i="2"/>
  <c r="BI119" i="2"/>
  <c r="AY119" i="2"/>
  <c r="AK119" i="2"/>
  <c r="W119" i="2"/>
  <c r="I119" i="2"/>
  <c r="I120" i="2"/>
  <c r="W120" i="2"/>
  <c r="AK120" i="2"/>
  <c r="AY120" i="2"/>
  <c r="BI120" i="2"/>
  <c r="BU120" i="2"/>
  <c r="BZ121" i="2"/>
  <c r="BP121" i="2"/>
  <c r="BD121" i="2"/>
  <c r="AR121" i="2"/>
  <c r="AD121" i="2"/>
  <c r="P121" i="2"/>
  <c r="I121" i="2"/>
  <c r="CG122" i="2"/>
  <c r="I122" i="2"/>
  <c r="P122" i="2"/>
  <c r="AD122" i="2"/>
  <c r="AR122" i="2"/>
  <c r="BD122" i="2"/>
  <c r="BP122" i="2"/>
  <c r="BZ122" i="2"/>
  <c r="BU123" i="2"/>
  <c r="BI123" i="2"/>
  <c r="AY123" i="2"/>
  <c r="AK123" i="2"/>
  <c r="W123" i="2"/>
  <c r="I123" i="2"/>
  <c r="CG124" i="2"/>
  <c r="W124" i="2"/>
  <c r="AK124" i="2"/>
  <c r="AY124" i="2"/>
  <c r="BI124" i="2"/>
  <c r="BU124" i="2"/>
  <c r="BZ125" i="2"/>
  <c r="BP125" i="2"/>
  <c r="BD125" i="2"/>
  <c r="AR125" i="2"/>
  <c r="AD125" i="2"/>
  <c r="P125" i="2"/>
  <c r="I125" i="2"/>
  <c r="CG126" i="2"/>
  <c r="BU126" i="2"/>
  <c r="BI126" i="2"/>
  <c r="AY126" i="2"/>
  <c r="AK126" i="2"/>
  <c r="W126" i="2"/>
  <c r="I126" i="2"/>
  <c r="BZ127" i="2"/>
  <c r="BP127" i="2"/>
  <c r="BD127" i="2"/>
  <c r="AR127" i="2"/>
  <c r="AD127" i="2"/>
  <c r="P127" i="2"/>
  <c r="BT13" i="2"/>
  <c r="I98" i="2"/>
  <c r="CG120" i="2"/>
  <c r="BT12" i="2"/>
  <c r="BT14" i="2"/>
  <c r="AY38" i="2"/>
  <c r="CG39" i="2"/>
  <c r="CG41" i="2"/>
  <c r="CG43" i="2"/>
  <c r="BU45" i="2"/>
  <c r="BU47" i="2"/>
  <c r="I67" i="2"/>
  <c r="I71" i="2"/>
  <c r="I73" i="2"/>
  <c r="CG92" i="2"/>
  <c r="CG127" i="2"/>
  <c r="CG146" i="2"/>
  <c r="CG148" i="2"/>
  <c r="CG150" i="2"/>
  <c r="CG152" i="2"/>
  <c r="CG154" i="2"/>
  <c r="CG173" i="2"/>
  <c r="CG174" i="2"/>
  <c r="CG175" i="2"/>
  <c r="CG176" i="2"/>
  <c r="CG177" i="2"/>
  <c r="CG178" i="2"/>
  <c r="CG179" i="2"/>
  <c r="I179" i="2"/>
  <c r="CG180" i="2"/>
  <c r="CG181" i="2"/>
  <c r="I181" i="2"/>
  <c r="CG182" i="2"/>
  <c r="CG200" i="2"/>
  <c r="I200" i="2"/>
  <c r="CG201" i="2"/>
  <c r="CG202" i="2"/>
  <c r="I202" i="2"/>
  <c r="CG203" i="2"/>
  <c r="CG204" i="2"/>
  <c r="I204" i="2"/>
  <c r="CG205" i="2"/>
  <c r="CG206" i="2"/>
  <c r="I206" i="2"/>
  <c r="CG207" i="2"/>
  <c r="CG208" i="2"/>
  <c r="I208" i="2"/>
  <c r="CG209" i="2"/>
  <c r="CG227" i="2"/>
  <c r="I227" i="2"/>
  <c r="CG228" i="2"/>
  <c r="CG229" i="2"/>
  <c r="I229" i="2"/>
  <c r="CG230" i="2"/>
  <c r="CG231" i="2"/>
  <c r="I231" i="2"/>
  <c r="CG232" i="2"/>
  <c r="CG233" i="2"/>
  <c r="I233" i="2"/>
  <c r="CG234" i="2"/>
  <c r="CG235" i="2"/>
  <c r="I235" i="2"/>
  <c r="CG236" i="2"/>
  <c r="CG254" i="2"/>
  <c r="BZ254" i="2"/>
  <c r="BU254" i="2"/>
  <c r="BP254" i="2"/>
  <c r="BI254" i="2"/>
  <c r="BD254" i="2"/>
  <c r="AY254" i="2"/>
  <c r="AR254" i="2"/>
  <c r="AK254" i="2"/>
  <c r="AD254" i="2"/>
  <c r="W254" i="2"/>
  <c r="P254" i="2"/>
  <c r="CG255" i="2"/>
  <c r="BZ255" i="2"/>
  <c r="BU255" i="2"/>
  <c r="BP255" i="2"/>
  <c r="BI255" i="2"/>
  <c r="BD255" i="2"/>
  <c r="AY255" i="2"/>
  <c r="AR255" i="2"/>
  <c r="AK255" i="2"/>
  <c r="AD255" i="2"/>
  <c r="W255" i="2"/>
  <c r="P255" i="2"/>
  <c r="I255" i="2"/>
  <c r="CG256" i="2"/>
  <c r="BZ256" i="2"/>
  <c r="BU256" i="2"/>
  <c r="BP256" i="2"/>
  <c r="BI256" i="2"/>
  <c r="BD256" i="2"/>
  <c r="AY256" i="2"/>
  <c r="AR256" i="2"/>
  <c r="AK256" i="2"/>
  <c r="AD256" i="2"/>
  <c r="W256" i="2"/>
  <c r="P256" i="2"/>
  <c r="CG257" i="2"/>
  <c r="BZ257" i="2"/>
  <c r="BU257" i="2"/>
  <c r="BP257" i="2"/>
  <c r="BI257" i="2"/>
  <c r="BD257" i="2"/>
  <c r="AY257" i="2"/>
  <c r="AR257" i="2"/>
  <c r="AK257" i="2"/>
  <c r="AD257" i="2"/>
  <c r="W257" i="2"/>
  <c r="P257" i="2"/>
  <c r="I257" i="2"/>
  <c r="CG258" i="2"/>
  <c r="BZ258" i="2"/>
  <c r="BU258" i="2"/>
  <c r="BP258" i="2"/>
  <c r="BI258" i="2"/>
  <c r="BD258" i="2"/>
  <c r="AY258" i="2"/>
  <c r="AR258" i="2"/>
  <c r="AK258" i="2"/>
  <c r="AD258" i="2"/>
  <c r="W258" i="2"/>
  <c r="P258" i="2"/>
  <c r="CG259" i="2"/>
  <c r="BZ259" i="2"/>
  <c r="BU259" i="2"/>
  <c r="BP259" i="2"/>
  <c r="BI259" i="2"/>
  <c r="BD259" i="2"/>
  <c r="AY259" i="2"/>
  <c r="AR259" i="2"/>
  <c r="AK259" i="2"/>
  <c r="AD259" i="2"/>
  <c r="W259" i="2"/>
  <c r="P259" i="2"/>
  <c r="I259" i="2"/>
  <c r="CG260" i="2"/>
  <c r="BZ260" i="2"/>
  <c r="BU260" i="2"/>
  <c r="BP260" i="2"/>
  <c r="BI260" i="2"/>
  <c r="BD260" i="2"/>
  <c r="AY260" i="2"/>
  <c r="AR260" i="2"/>
  <c r="AK260" i="2"/>
  <c r="AD260" i="2"/>
  <c r="W260" i="2"/>
  <c r="P260" i="2"/>
  <c r="CG261" i="2"/>
  <c r="BZ261" i="2"/>
  <c r="BU261" i="2"/>
  <c r="BP261" i="2"/>
  <c r="BI261" i="2"/>
  <c r="BD261" i="2"/>
  <c r="AY261" i="2"/>
  <c r="AR261" i="2"/>
  <c r="AK261" i="2"/>
  <c r="AD261" i="2"/>
  <c r="W261" i="2"/>
  <c r="P261" i="2"/>
  <c r="I261" i="2"/>
  <c r="CG262" i="2"/>
  <c r="BZ262" i="2"/>
  <c r="BU262" i="2"/>
  <c r="BP262" i="2"/>
  <c r="BI262" i="2"/>
  <c r="BD262" i="2"/>
  <c r="AY262" i="2"/>
  <c r="AR262" i="2"/>
  <c r="AK262" i="2"/>
  <c r="AD262" i="2"/>
  <c r="W262" i="2"/>
  <c r="P262" i="2"/>
  <c r="CG263" i="2"/>
  <c r="BZ263" i="2"/>
  <c r="BU263" i="2"/>
  <c r="BP263" i="2"/>
  <c r="BI263" i="2"/>
  <c r="BD263" i="2"/>
  <c r="AY263" i="2"/>
  <c r="AR263" i="2"/>
  <c r="AK263" i="2"/>
  <c r="AD263" i="2"/>
  <c r="W263" i="2"/>
  <c r="P263" i="2"/>
  <c r="I263" i="2"/>
  <c r="AK12" i="2"/>
  <c r="AY12" i="2"/>
  <c r="BI12" i="2"/>
  <c r="BU12" i="2"/>
  <c r="W12" i="2"/>
  <c r="BZ12" i="2"/>
  <c r="P12" i="2"/>
  <c r="AD12" i="2"/>
  <c r="AR12" i="2"/>
  <c r="BD12" i="2"/>
  <c r="BP12" i="2"/>
  <c r="P13" i="2"/>
  <c r="CG13" i="2"/>
  <c r="I13" i="2"/>
  <c r="AR13" i="2"/>
  <c r="AY13" i="2"/>
  <c r="BP13" i="2"/>
  <c r="BU13" i="2"/>
  <c r="I14" i="2"/>
  <c r="AD14" i="2"/>
  <c r="AR14" i="2"/>
  <c r="BD14" i="2"/>
  <c r="BP14" i="2"/>
  <c r="BZ14" i="2"/>
  <c r="AK14" i="2"/>
  <c r="BI14" i="2"/>
  <c r="P15" i="2"/>
  <c r="AR15" i="2"/>
  <c r="AY15" i="2"/>
  <c r="BP15" i="2"/>
  <c r="BU15" i="2"/>
  <c r="CG15" i="2"/>
  <c r="I15" i="2"/>
  <c r="AD15" i="2"/>
  <c r="BI15" i="2"/>
  <c r="BZ15" i="2"/>
  <c r="W16" i="2"/>
  <c r="CG16" i="2"/>
  <c r="AK16" i="2"/>
  <c r="AY16" i="2"/>
  <c r="BI16" i="2"/>
  <c r="BU16" i="2"/>
  <c r="P16" i="2"/>
  <c r="I16" i="2"/>
  <c r="AD16" i="2"/>
  <c r="BD16" i="2"/>
  <c r="BZ16" i="2"/>
  <c r="P17" i="2"/>
  <c r="CG17" i="2"/>
  <c r="I17" i="2"/>
  <c r="AK17" i="2"/>
  <c r="AY17" i="2"/>
  <c r="BI17" i="2"/>
  <c r="BU17" i="2"/>
  <c r="AR17" i="2"/>
  <c r="BP17" i="2"/>
  <c r="I18" i="2"/>
  <c r="AD18" i="2"/>
  <c r="AR18" i="2"/>
  <c r="BD18" i="2"/>
  <c r="BP18" i="2"/>
  <c r="BZ18" i="2"/>
  <c r="W18" i="2"/>
  <c r="CG18" i="2"/>
  <c r="AY18" i="2"/>
  <c r="BU18" i="2"/>
  <c r="P19" i="2"/>
  <c r="AY19" i="2"/>
  <c r="AK19" i="2"/>
  <c r="W19" i="2"/>
  <c r="AD19" i="2"/>
  <c r="BD19" i="2"/>
  <c r="BZ19" i="2"/>
  <c r="CG19" i="2"/>
  <c r="BU19" i="2"/>
  <c r="I19" i="2"/>
  <c r="AR19" i="2"/>
  <c r="W20" i="2"/>
  <c r="CG20" i="2"/>
  <c r="AK20" i="2"/>
  <c r="AY20" i="2"/>
  <c r="BI20" i="2"/>
  <c r="BU20" i="2"/>
  <c r="P20" i="2"/>
  <c r="AR20" i="2"/>
  <c r="BP20" i="2"/>
  <c r="CG12" i="2"/>
  <c r="BZ20" i="2"/>
  <c r="BU14" i="2"/>
  <c r="BD20" i="2"/>
  <c r="AY14" i="2"/>
  <c r="AD20" i="2"/>
  <c r="BI13" i="2"/>
  <c r="BD17" i="2"/>
  <c r="BD13" i="2"/>
  <c r="CG14" i="2"/>
  <c r="I12" i="2"/>
  <c r="BD15" i="2"/>
  <c r="W15" i="2"/>
  <c r="P18" i="2"/>
  <c r="V13" i="2" l="1"/>
  <c r="E8" i="4"/>
  <c r="A15" i="2"/>
  <c r="V15" i="2" l="1"/>
  <c r="AX15" i="2"/>
  <c r="CF15" i="2"/>
  <c r="AC15" i="2"/>
  <c r="BT15" i="2"/>
  <c r="BO15" i="2"/>
  <c r="AJ15" i="2"/>
  <c r="H15" i="2"/>
  <c r="BH15" i="2"/>
  <c r="O15" i="2"/>
  <c r="BC15" i="2"/>
  <c r="AQ15" i="2"/>
  <c r="BY15" i="2"/>
  <c r="E9" i="4"/>
  <c r="A16" i="2"/>
  <c r="O16" i="2" l="1"/>
  <c r="AX16" i="2"/>
  <c r="AJ16" i="2"/>
  <c r="BT16" i="2"/>
  <c r="CF16" i="2"/>
  <c r="BY16" i="2"/>
  <c r="V16" i="2"/>
  <c r="H16" i="2"/>
  <c r="BC16" i="2"/>
  <c r="AC16" i="2"/>
  <c r="AQ16" i="2"/>
  <c r="BO16" i="2"/>
  <c r="BH16" i="2"/>
  <c r="E10" i="4"/>
  <c r="A17" i="2"/>
  <c r="BO17" i="2" l="1"/>
  <c r="AX17" i="2"/>
  <c r="BT17" i="2"/>
  <c r="BH17" i="2"/>
  <c r="AC17" i="2"/>
  <c r="BC17" i="2"/>
  <c r="H17" i="2"/>
  <c r="AQ17" i="2"/>
  <c r="AJ17" i="2"/>
  <c r="O17" i="2"/>
  <c r="V17" i="2"/>
  <c r="BY17" i="2"/>
  <c r="CF17" i="2"/>
  <c r="A18" i="2"/>
  <c r="E11" i="4"/>
  <c r="BY18" i="2" l="1"/>
  <c r="BO18" i="2"/>
  <c r="AJ18" i="2"/>
  <c r="BC18" i="2"/>
  <c r="AX18" i="2"/>
  <c r="AQ18" i="2"/>
  <c r="BT18" i="2"/>
  <c r="O18" i="2"/>
  <c r="H18" i="2"/>
  <c r="AC18" i="2"/>
  <c r="CF18" i="2"/>
  <c r="V18" i="2"/>
  <c r="BH18" i="2"/>
  <c r="A19" i="2"/>
  <c r="E12" i="4"/>
  <c r="CF19" i="2" l="1"/>
  <c r="BH19" i="2"/>
  <c r="AJ19" i="2"/>
  <c r="H19" i="2"/>
  <c r="AC19" i="2"/>
  <c r="V19" i="2"/>
  <c r="O19" i="2"/>
  <c r="BT19" i="2"/>
  <c r="BY19" i="2"/>
  <c r="AX19" i="2"/>
  <c r="BO19" i="2"/>
  <c r="BC19" i="2"/>
  <c r="AQ19" i="2"/>
  <c r="A20" i="2"/>
  <c r="E13" i="4"/>
  <c r="V20" i="2" l="1"/>
  <c r="AX20" i="2"/>
  <c r="AJ20" i="2"/>
  <c r="CF20" i="2"/>
  <c r="BT20" i="2"/>
  <c r="H20" i="2"/>
  <c r="AC20" i="2"/>
  <c r="O20" i="2"/>
  <c r="BY20" i="2"/>
  <c r="BH20" i="2"/>
  <c r="BO20" i="2"/>
  <c r="BC20" i="2"/>
  <c r="AQ20" i="2"/>
  <c r="E14" i="4"/>
  <c r="A38" i="2"/>
  <c r="BY38" i="2" l="1"/>
  <c r="BH38" i="2"/>
  <c r="AJ38" i="2"/>
  <c r="BC38" i="2"/>
  <c r="AC38" i="2"/>
  <c r="AQ38" i="2"/>
  <c r="O38" i="2"/>
  <c r="V38" i="2"/>
  <c r="BT38" i="2"/>
  <c r="H38" i="2"/>
  <c r="AX38" i="2"/>
  <c r="BO38" i="2"/>
  <c r="CF38" i="2"/>
  <c r="E15" i="4"/>
  <c r="A39" i="2"/>
  <c r="AJ39" i="2" l="1"/>
  <c r="AX39" i="2"/>
  <c r="BT39" i="2"/>
  <c r="AQ39" i="2"/>
  <c r="BC39" i="2"/>
  <c r="BH39" i="2"/>
  <c r="BO39" i="2"/>
  <c r="BY39" i="2"/>
  <c r="V39" i="2"/>
  <c r="AC39" i="2"/>
  <c r="H39" i="2"/>
  <c r="O39" i="2"/>
  <c r="CF39" i="2"/>
  <c r="E16" i="4"/>
  <c r="A40" i="2"/>
  <c r="E17" i="4" l="1"/>
  <c r="A41" i="2"/>
  <c r="CF40" i="2"/>
  <c r="V40" i="2"/>
  <c r="AJ40" i="2"/>
  <c r="BY40" i="2"/>
  <c r="BO40" i="2"/>
  <c r="O40" i="2"/>
  <c r="AC40" i="2"/>
  <c r="BH40" i="2"/>
  <c r="H40" i="2"/>
  <c r="BT40" i="2"/>
  <c r="AX40" i="2"/>
  <c r="AQ40" i="2"/>
  <c r="BC40" i="2"/>
  <c r="AC41" i="2" l="1"/>
  <c r="BT41" i="2"/>
  <c r="BY41" i="2"/>
  <c r="AJ41" i="2"/>
  <c r="V41" i="2"/>
  <c r="CF41" i="2"/>
  <c r="H41" i="2"/>
  <c r="BO41" i="2"/>
  <c r="AX41" i="2"/>
  <c r="AQ41" i="2"/>
  <c r="O41" i="2"/>
  <c r="BC41" i="2"/>
  <c r="BH41" i="2"/>
  <c r="A42" i="2"/>
  <c r="E18" i="4"/>
  <c r="BY42" i="2" l="1"/>
  <c r="O42" i="2"/>
  <c r="AX42" i="2"/>
  <c r="BO42" i="2"/>
  <c r="BH42" i="2"/>
  <c r="AJ42" i="2"/>
  <c r="BT42" i="2"/>
  <c r="H42" i="2"/>
  <c r="V42" i="2"/>
  <c r="CF42" i="2"/>
  <c r="AC42" i="2"/>
  <c r="AQ42" i="2"/>
  <c r="BC42" i="2"/>
  <c r="A43" i="2"/>
  <c r="E19" i="4"/>
  <c r="V43" i="2" l="1"/>
  <c r="AQ43" i="2"/>
  <c r="AJ43" i="2"/>
  <c r="BC43" i="2"/>
  <c r="BO43" i="2"/>
  <c r="H43" i="2"/>
  <c r="BT43" i="2"/>
  <c r="O43" i="2"/>
  <c r="BY43" i="2"/>
  <c r="BH43" i="2"/>
  <c r="CF43" i="2"/>
  <c r="AX43" i="2"/>
  <c r="AC43" i="2"/>
  <c r="A44" i="2"/>
  <c r="E20" i="4"/>
  <c r="AX44" i="2" l="1"/>
  <c r="AC44" i="2"/>
  <c r="H44" i="2"/>
  <c r="CF44" i="2"/>
  <c r="O44" i="2"/>
  <c r="BT44" i="2"/>
  <c r="V44" i="2"/>
  <c r="BC44" i="2"/>
  <c r="AJ44" i="2"/>
  <c r="AQ44" i="2"/>
  <c r="BY44" i="2"/>
  <c r="BH44" i="2"/>
  <c r="BO44" i="2"/>
  <c r="A45" i="2"/>
  <c r="E21" i="4"/>
  <c r="AC45" i="2" l="1"/>
  <c r="H45" i="2"/>
  <c r="CF45" i="2"/>
  <c r="BO45" i="2"/>
  <c r="BT45" i="2"/>
  <c r="BY45" i="2"/>
  <c r="O45" i="2"/>
  <c r="AX45" i="2"/>
  <c r="BC45" i="2"/>
  <c r="AJ45" i="2"/>
  <c r="BH45" i="2"/>
  <c r="V45" i="2"/>
  <c r="AQ45" i="2"/>
  <c r="A46" i="2"/>
  <c r="E22" i="4"/>
  <c r="A47" i="2" l="1"/>
  <c r="E23" i="4"/>
  <c r="BO46" i="2"/>
  <c r="AC46" i="2"/>
  <c r="AJ46" i="2"/>
  <c r="AQ46" i="2"/>
  <c r="BH46" i="2"/>
  <c r="BC46" i="2"/>
  <c r="AX46" i="2"/>
  <c r="CF46" i="2"/>
  <c r="BT46" i="2"/>
  <c r="H46" i="2"/>
  <c r="BY46" i="2"/>
  <c r="O46" i="2"/>
  <c r="V46" i="2"/>
  <c r="E24" i="4" l="1"/>
  <c r="A65" i="2"/>
  <c r="AJ47" i="2"/>
  <c r="H47" i="2"/>
  <c r="BC47" i="2"/>
  <c r="AQ47" i="2"/>
  <c r="O47" i="2"/>
  <c r="BO47" i="2"/>
  <c r="CF47" i="2"/>
  <c r="AX47" i="2"/>
  <c r="BT47" i="2"/>
  <c r="BY47" i="2"/>
  <c r="BH47" i="2"/>
  <c r="AC47" i="2"/>
  <c r="V47" i="2"/>
  <c r="AC65" i="2" l="1"/>
  <c r="CF65" i="2"/>
  <c r="AX65" i="2"/>
  <c r="BO65" i="2"/>
  <c r="BH65" i="2"/>
  <c r="AQ65" i="2"/>
  <c r="BT65" i="2"/>
  <c r="O65" i="2"/>
  <c r="H65" i="2"/>
  <c r="AJ65" i="2"/>
  <c r="V65" i="2"/>
  <c r="BY65" i="2"/>
  <c r="BC65" i="2"/>
  <c r="E25" i="4"/>
  <c r="A66" i="2"/>
  <c r="O66" i="2" l="1"/>
  <c r="BC66" i="2"/>
  <c r="V66" i="2"/>
  <c r="BT66" i="2"/>
  <c r="CF66" i="2"/>
  <c r="H66" i="2"/>
  <c r="AX66" i="2"/>
  <c r="BH66" i="2"/>
  <c r="AQ66" i="2"/>
  <c r="AC66" i="2"/>
  <c r="BY66" i="2"/>
  <c r="BO66" i="2"/>
  <c r="AJ66" i="2"/>
  <c r="E26" i="4"/>
  <c r="A67" i="2"/>
  <c r="BC67" i="2" l="1"/>
  <c r="BO67" i="2"/>
  <c r="AQ67" i="2"/>
  <c r="O67" i="2"/>
  <c r="H67" i="2"/>
  <c r="V67" i="2"/>
  <c r="AJ67" i="2"/>
  <c r="AX67" i="2"/>
  <c r="BH67" i="2"/>
  <c r="AC67" i="2"/>
  <c r="BT67" i="2"/>
  <c r="BY67" i="2"/>
  <c r="CF67" i="2"/>
  <c r="A68" i="2"/>
  <c r="E27" i="4"/>
  <c r="A69" i="2" l="1"/>
  <c r="E28" i="4"/>
  <c r="AC68" i="2"/>
  <c r="BT68" i="2"/>
  <c r="AJ68" i="2"/>
  <c r="AX68" i="2"/>
  <c r="O68" i="2"/>
  <c r="H68" i="2"/>
  <c r="BH68" i="2"/>
  <c r="CF68" i="2"/>
  <c r="BO68" i="2"/>
  <c r="AQ68" i="2"/>
  <c r="BY68" i="2"/>
  <c r="BC68" i="2"/>
  <c r="V68" i="2"/>
  <c r="A70" i="2" l="1"/>
  <c r="E29" i="4"/>
  <c r="BY69" i="2"/>
  <c r="AQ69" i="2"/>
  <c r="O69" i="2"/>
  <c r="BO69" i="2"/>
  <c r="H69" i="2"/>
  <c r="V69" i="2"/>
  <c r="AJ69" i="2"/>
  <c r="AX69" i="2"/>
  <c r="BH69" i="2"/>
  <c r="BT69" i="2"/>
  <c r="CF69" i="2"/>
  <c r="AC69" i="2"/>
  <c r="BC69" i="2"/>
  <c r="E30" i="4" l="1"/>
  <c r="A71" i="2"/>
  <c r="AX70" i="2"/>
  <c r="AJ70" i="2"/>
  <c r="AQ70" i="2"/>
  <c r="BT70" i="2"/>
  <c r="CF70" i="2"/>
  <c r="V70" i="2"/>
  <c r="BC70" i="2"/>
  <c r="BY70" i="2"/>
  <c r="AC70" i="2"/>
  <c r="BO70" i="2"/>
  <c r="BH70" i="2"/>
  <c r="O70" i="2"/>
  <c r="H70" i="2"/>
  <c r="BH71" i="2" l="1"/>
  <c r="BT71" i="2"/>
  <c r="AX71" i="2"/>
  <c r="O71" i="2"/>
  <c r="V71" i="2"/>
  <c r="AC71" i="2"/>
  <c r="AQ71" i="2"/>
  <c r="BC71" i="2"/>
  <c r="BO71" i="2"/>
  <c r="BY71" i="2"/>
  <c r="AJ71" i="2"/>
  <c r="CF71" i="2"/>
  <c r="H71" i="2"/>
  <c r="E31" i="4"/>
  <c r="A72" i="2"/>
  <c r="BO72" i="2" l="1"/>
  <c r="BT72" i="2"/>
  <c r="AC72" i="2"/>
  <c r="BY72" i="2"/>
  <c r="BH72" i="2"/>
  <c r="V72" i="2"/>
  <c r="AQ72" i="2"/>
  <c r="AX72" i="2"/>
  <c r="CF72" i="2"/>
  <c r="O72" i="2"/>
  <c r="AJ72" i="2"/>
  <c r="H72" i="2"/>
  <c r="BC72" i="2"/>
  <c r="E32" i="4"/>
  <c r="A73" i="2"/>
  <c r="AJ73" i="2" l="1"/>
  <c r="BC73" i="2"/>
  <c r="BO73" i="2"/>
  <c r="AC73" i="2"/>
  <c r="BY73" i="2"/>
  <c r="BT73" i="2"/>
  <c r="AX73" i="2"/>
  <c r="V73" i="2"/>
  <c r="CF73" i="2"/>
  <c r="AQ73" i="2"/>
  <c r="H73" i="2"/>
  <c r="BH73" i="2"/>
  <c r="O73" i="2"/>
  <c r="E33" i="4"/>
  <c r="A74" i="2"/>
  <c r="BY74" i="2" l="1"/>
  <c r="CF74" i="2"/>
  <c r="V74" i="2"/>
  <c r="BT74" i="2"/>
  <c r="AC74" i="2"/>
  <c r="AQ74" i="2"/>
  <c r="BH74" i="2"/>
  <c r="BO74" i="2"/>
  <c r="AJ74" i="2"/>
  <c r="O74" i="2"/>
  <c r="H74" i="2"/>
  <c r="BC74" i="2"/>
  <c r="AX74" i="2"/>
  <c r="A92" i="2"/>
  <c r="E34" i="4"/>
  <c r="A93" i="2" l="1"/>
  <c r="E35" i="4"/>
  <c r="H92" i="2"/>
  <c r="BT92" i="2"/>
  <c r="AX92" i="2"/>
  <c r="V92" i="2"/>
  <c r="AJ92" i="2"/>
  <c r="O92" i="2"/>
  <c r="AC92" i="2"/>
  <c r="AQ92" i="2"/>
  <c r="BH92" i="2"/>
  <c r="CF92" i="2"/>
  <c r="BC92" i="2"/>
  <c r="BO92" i="2"/>
  <c r="BY92" i="2"/>
  <c r="E36" i="4" l="1"/>
  <c r="A94" i="2"/>
  <c r="BO93" i="2"/>
  <c r="BY93" i="2"/>
  <c r="BT93" i="2"/>
  <c r="O93" i="2"/>
  <c r="AX93" i="2"/>
  <c r="BH93" i="2"/>
  <c r="BC93" i="2"/>
  <c r="V93" i="2"/>
  <c r="AC93" i="2"/>
  <c r="CF93" i="2"/>
  <c r="AJ93" i="2"/>
  <c r="H93" i="2"/>
  <c r="AQ93" i="2"/>
  <c r="BY94" i="2" l="1"/>
  <c r="AC94" i="2"/>
  <c r="V94" i="2"/>
  <c r="AJ94" i="2"/>
  <c r="AX94" i="2"/>
  <c r="BC94" i="2"/>
  <c r="BH94" i="2"/>
  <c r="BT94" i="2"/>
  <c r="CF94" i="2"/>
  <c r="BO94" i="2"/>
  <c r="AQ94" i="2"/>
  <c r="O94" i="2"/>
  <c r="H94" i="2"/>
  <c r="E37" i="4"/>
  <c r="A95" i="2"/>
  <c r="E38" i="4" l="1"/>
  <c r="A96" i="2"/>
  <c r="BY95" i="2"/>
  <c r="BC95" i="2"/>
  <c r="V95" i="2"/>
  <c r="BT95" i="2"/>
  <c r="BO95" i="2"/>
  <c r="AJ95" i="2"/>
  <c r="CF95" i="2"/>
  <c r="AQ95" i="2"/>
  <c r="AC95" i="2"/>
  <c r="H95" i="2"/>
  <c r="O95" i="2"/>
  <c r="BH95" i="2"/>
  <c r="AX95" i="2"/>
  <c r="BH96" i="2" l="1"/>
  <c r="BT96" i="2"/>
  <c r="AX96" i="2"/>
  <c r="V96" i="2"/>
  <c r="O96" i="2"/>
  <c r="AC96" i="2"/>
  <c r="AQ96" i="2"/>
  <c r="BC96" i="2"/>
  <c r="H96" i="2"/>
  <c r="BO96" i="2"/>
  <c r="BY96" i="2"/>
  <c r="AJ96" i="2"/>
  <c r="CF96" i="2"/>
  <c r="E39" i="4"/>
  <c r="A97" i="2"/>
  <c r="AQ97" i="2" l="1"/>
  <c r="O97" i="2"/>
  <c r="CF97" i="2"/>
  <c r="BY97" i="2"/>
  <c r="BO97" i="2"/>
  <c r="BC97" i="2"/>
  <c r="H97" i="2"/>
  <c r="AC97" i="2"/>
  <c r="BH97" i="2"/>
  <c r="V97" i="2"/>
  <c r="BT97" i="2"/>
  <c r="AX97" i="2"/>
  <c r="AJ97" i="2"/>
  <c r="E40" i="4"/>
  <c r="A98" i="2"/>
  <c r="AC98" i="2" l="1"/>
  <c r="AX98" i="2"/>
  <c r="BH98" i="2"/>
  <c r="BT98" i="2"/>
  <c r="AJ98" i="2"/>
  <c r="BO98" i="2"/>
  <c r="BC98" i="2"/>
  <c r="AQ98" i="2"/>
  <c r="O98" i="2"/>
  <c r="H98" i="2"/>
  <c r="CF98" i="2"/>
  <c r="BY98" i="2"/>
  <c r="V98" i="2"/>
  <c r="E41" i="4"/>
  <c r="A99" i="2"/>
  <c r="O99" i="2" l="1"/>
  <c r="BY99" i="2"/>
  <c r="AJ99" i="2"/>
  <c r="BH99" i="2"/>
  <c r="BC99" i="2"/>
  <c r="V99" i="2"/>
  <c r="H99" i="2"/>
  <c r="BO99" i="2"/>
  <c r="AC99" i="2"/>
  <c r="BT99" i="2"/>
  <c r="AX99" i="2"/>
  <c r="AQ99" i="2"/>
  <c r="CF99" i="2"/>
  <c r="A100" i="2"/>
  <c r="E42" i="4"/>
  <c r="BH100" i="2" l="1"/>
  <c r="H100" i="2"/>
  <c r="AJ100" i="2"/>
  <c r="CF100" i="2"/>
  <c r="O100" i="2"/>
  <c r="AC100" i="2"/>
  <c r="BT100" i="2"/>
  <c r="AQ100" i="2"/>
  <c r="AX100" i="2"/>
  <c r="BC100" i="2"/>
  <c r="V100" i="2"/>
  <c r="BO100" i="2"/>
  <c r="BY100" i="2"/>
  <c r="A101" i="2"/>
  <c r="E43" i="4"/>
  <c r="O101" i="2" l="1"/>
  <c r="AJ101" i="2"/>
  <c r="AC101" i="2"/>
  <c r="CF101" i="2"/>
  <c r="BT101" i="2"/>
  <c r="AQ101" i="2"/>
  <c r="BH101" i="2"/>
  <c r="AX101" i="2"/>
  <c r="BC101" i="2"/>
  <c r="V101" i="2"/>
  <c r="H101" i="2"/>
  <c r="BY101" i="2"/>
  <c r="BO101" i="2"/>
  <c r="A119" i="2"/>
  <c r="E44" i="4"/>
  <c r="AX119" i="2" l="1"/>
  <c r="BH119" i="2"/>
  <c r="AJ119" i="2"/>
  <c r="CF119" i="2"/>
  <c r="V119" i="2"/>
  <c r="BT119" i="2"/>
  <c r="O119" i="2"/>
  <c r="AC119" i="2"/>
  <c r="AQ119" i="2"/>
  <c r="BC119" i="2"/>
  <c r="BO119" i="2"/>
  <c r="H119" i="2"/>
  <c r="BY119" i="2"/>
  <c r="E45" i="4"/>
  <c r="A120" i="2"/>
  <c r="A121" i="2" l="1"/>
  <c r="E46" i="4"/>
  <c r="BO120" i="2"/>
  <c r="CF120" i="2"/>
  <c r="BY120" i="2"/>
  <c r="V120" i="2"/>
  <c r="BC120" i="2"/>
  <c r="AJ120" i="2"/>
  <c r="AC120" i="2"/>
  <c r="AQ120" i="2"/>
  <c r="AX120" i="2"/>
  <c r="H120" i="2"/>
  <c r="BH120" i="2"/>
  <c r="BT120" i="2"/>
  <c r="O120" i="2"/>
  <c r="A122" i="2" l="1"/>
  <c r="E47" i="4"/>
  <c r="AJ121" i="2"/>
  <c r="BC121" i="2"/>
  <c r="BO121" i="2"/>
  <c r="BY121" i="2"/>
  <c r="AC121" i="2"/>
  <c r="H121" i="2"/>
  <c r="BH121" i="2"/>
  <c r="BT121" i="2"/>
  <c r="AX121" i="2"/>
  <c r="V121" i="2"/>
  <c r="CF121" i="2"/>
  <c r="O121" i="2"/>
  <c r="AQ121" i="2"/>
  <c r="E48" i="4" l="1"/>
  <c r="A123" i="2"/>
  <c r="BH122" i="2"/>
  <c r="AJ122" i="2"/>
  <c r="H122" i="2"/>
  <c r="BT122" i="2"/>
  <c r="AX122" i="2"/>
  <c r="V122" i="2"/>
  <c r="O122" i="2"/>
  <c r="AC122" i="2"/>
  <c r="AQ122" i="2"/>
  <c r="CF122" i="2"/>
  <c r="BC122" i="2"/>
  <c r="BO122" i="2"/>
  <c r="BY122" i="2"/>
  <c r="BY123" i="2" l="1"/>
  <c r="CF123" i="2"/>
  <c r="BC123" i="2"/>
  <c r="AC123" i="2"/>
  <c r="H123" i="2"/>
  <c r="V123" i="2"/>
  <c r="AJ123" i="2"/>
  <c r="AX123" i="2"/>
  <c r="BH123" i="2"/>
  <c r="BT123" i="2"/>
  <c r="BO123" i="2"/>
  <c r="AQ123" i="2"/>
  <c r="O123" i="2"/>
  <c r="E49" i="4"/>
  <c r="A124" i="2"/>
  <c r="A125" i="2" l="1"/>
  <c r="E50" i="4"/>
  <c r="BC124" i="2"/>
  <c r="BY124" i="2"/>
  <c r="H124" i="2"/>
  <c r="V124" i="2"/>
  <c r="AJ124" i="2"/>
  <c r="AX124" i="2"/>
  <c r="BH124" i="2"/>
  <c r="AC124" i="2"/>
  <c r="BT124" i="2"/>
  <c r="CF124" i="2"/>
  <c r="BO124" i="2"/>
  <c r="AQ124" i="2"/>
  <c r="O124" i="2"/>
  <c r="A126" i="2" l="1"/>
  <c r="E51" i="4"/>
  <c r="V125" i="2"/>
  <c r="AQ125" i="2"/>
  <c r="AC125" i="2"/>
  <c r="BC125" i="2"/>
  <c r="BO125" i="2"/>
  <c r="BY125" i="2"/>
  <c r="CF125" i="2"/>
  <c r="AX125" i="2"/>
  <c r="BT125" i="2"/>
  <c r="BH125" i="2"/>
  <c r="AJ125" i="2"/>
  <c r="H125" i="2"/>
  <c r="O125" i="2"/>
  <c r="A127" i="2" l="1"/>
  <c r="E52" i="4"/>
  <c r="H126" i="2"/>
  <c r="AX126" i="2"/>
  <c r="CF126" i="2"/>
  <c r="O126" i="2"/>
  <c r="AC126" i="2"/>
  <c r="BY126" i="2"/>
  <c r="AQ126" i="2"/>
  <c r="BH126" i="2"/>
  <c r="V126" i="2"/>
  <c r="BC126" i="2"/>
  <c r="AJ126" i="2"/>
  <c r="BT126" i="2"/>
  <c r="BO126" i="2"/>
  <c r="A128" i="2" l="1"/>
  <c r="E53" i="4"/>
  <c r="BO127" i="2"/>
  <c r="AC127" i="2"/>
  <c r="BY127" i="2"/>
  <c r="H127" i="2"/>
  <c r="V127" i="2"/>
  <c r="AJ127" i="2"/>
  <c r="AX127" i="2"/>
  <c r="O127" i="2"/>
  <c r="BH127" i="2"/>
  <c r="BT127" i="2"/>
  <c r="AQ127" i="2"/>
  <c r="BC127" i="2"/>
  <c r="CF127" i="2"/>
  <c r="E54" i="4" l="1"/>
  <c r="A146" i="2"/>
  <c r="AQ128" i="2"/>
  <c r="BC128" i="2"/>
  <c r="AC128" i="2"/>
  <c r="V128" i="2"/>
  <c r="AJ128" i="2"/>
  <c r="AX128" i="2"/>
  <c r="H128" i="2"/>
  <c r="BH128" i="2"/>
  <c r="BT128" i="2"/>
  <c r="CF128" i="2"/>
  <c r="BY128" i="2"/>
  <c r="O128" i="2"/>
  <c r="BO128" i="2"/>
  <c r="H146" i="2" l="1"/>
  <c r="AQ146" i="2"/>
  <c r="BT146" i="2"/>
  <c r="AC146" i="2"/>
  <c r="BH146" i="2"/>
  <c r="O146" i="2"/>
  <c r="BC146" i="2"/>
  <c r="AX146" i="2"/>
  <c r="BY146" i="2"/>
  <c r="CF146" i="2"/>
  <c r="AJ146" i="2"/>
  <c r="BO146" i="2"/>
  <c r="V146" i="2"/>
  <c r="A147" i="2"/>
  <c r="E55" i="4"/>
  <c r="E56" i="4" l="1"/>
  <c r="A148" i="2"/>
  <c r="CF147" i="2"/>
  <c r="H147" i="2"/>
  <c r="AQ147" i="2"/>
  <c r="BT147" i="2"/>
  <c r="AC147" i="2"/>
  <c r="BH147" i="2"/>
  <c r="O147" i="2"/>
  <c r="AX147" i="2"/>
  <c r="BY147" i="2"/>
  <c r="AJ147" i="2"/>
  <c r="BC147" i="2"/>
  <c r="BO147" i="2"/>
  <c r="V147" i="2"/>
  <c r="BC148" i="2" l="1"/>
  <c r="AQ148" i="2"/>
  <c r="H148" i="2"/>
  <c r="BT148" i="2"/>
  <c r="AC148" i="2"/>
  <c r="V148" i="2"/>
  <c r="BH148" i="2"/>
  <c r="CF148" i="2"/>
  <c r="O148" i="2"/>
  <c r="AX148" i="2"/>
  <c r="BY148" i="2"/>
  <c r="AJ148" i="2"/>
  <c r="BO148" i="2"/>
  <c r="E57" i="4"/>
  <c r="A149" i="2"/>
  <c r="A150" i="2" l="1"/>
  <c r="E58" i="4"/>
  <c r="CF149" i="2"/>
  <c r="BC149" i="2"/>
  <c r="V149" i="2"/>
  <c r="H149" i="2"/>
  <c r="AQ149" i="2"/>
  <c r="BT149" i="2"/>
  <c r="AC149" i="2"/>
  <c r="BH149" i="2"/>
  <c r="O149" i="2"/>
  <c r="AX149" i="2"/>
  <c r="BY149" i="2"/>
  <c r="AJ149" i="2"/>
  <c r="BO149" i="2"/>
  <c r="A151" i="2" l="1"/>
  <c r="E59" i="4"/>
  <c r="V150" i="2"/>
  <c r="BC150" i="2"/>
  <c r="AQ150" i="2"/>
  <c r="H150" i="2"/>
  <c r="BT150" i="2"/>
  <c r="AC150" i="2"/>
  <c r="BH150" i="2"/>
  <c r="O150" i="2"/>
  <c r="CF150" i="2"/>
  <c r="AX150" i="2"/>
  <c r="BY150" i="2"/>
  <c r="BO150" i="2"/>
  <c r="AJ150" i="2"/>
  <c r="E60" i="4" l="1"/>
  <c r="A152" i="2"/>
  <c r="V151" i="2"/>
  <c r="CF151" i="2"/>
  <c r="BC151" i="2"/>
  <c r="H151" i="2"/>
  <c r="AQ151" i="2"/>
  <c r="BT151" i="2"/>
  <c r="AC151" i="2"/>
  <c r="BO151" i="2"/>
  <c r="BH151" i="2"/>
  <c r="O151" i="2"/>
  <c r="AX151" i="2"/>
  <c r="BY151" i="2"/>
  <c r="AJ151" i="2"/>
  <c r="BO152" i="2" l="1"/>
  <c r="CF152" i="2"/>
  <c r="V152" i="2"/>
  <c r="AJ152" i="2"/>
  <c r="BC152" i="2"/>
  <c r="H152" i="2"/>
  <c r="AQ152" i="2"/>
  <c r="BT152" i="2"/>
  <c r="AC152" i="2"/>
  <c r="BH152" i="2"/>
  <c r="O152" i="2"/>
  <c r="AX152" i="2"/>
  <c r="BY152" i="2"/>
  <c r="E61" i="4"/>
  <c r="A153" i="2"/>
  <c r="CF153" i="2" l="1"/>
  <c r="BO153" i="2"/>
  <c r="V153" i="2"/>
  <c r="BC153" i="2"/>
  <c r="H153" i="2"/>
  <c r="AJ153" i="2"/>
  <c r="AQ153" i="2"/>
  <c r="BT153" i="2"/>
  <c r="AC153" i="2"/>
  <c r="BH153" i="2"/>
  <c r="O153" i="2"/>
  <c r="AX153" i="2"/>
  <c r="BY153" i="2"/>
  <c r="E62" i="4"/>
  <c r="A154" i="2"/>
  <c r="AJ154" i="2" l="1"/>
  <c r="BO154" i="2"/>
  <c r="V154" i="2"/>
  <c r="BC154" i="2"/>
  <c r="BY154" i="2"/>
  <c r="H154" i="2"/>
  <c r="AQ154" i="2"/>
  <c r="BT154" i="2"/>
  <c r="AC154" i="2"/>
  <c r="BH154" i="2"/>
  <c r="CF154" i="2"/>
  <c r="O154" i="2"/>
  <c r="AX154" i="2"/>
  <c r="E63" i="4"/>
  <c r="A155" i="2"/>
  <c r="E64" i="4" l="1"/>
  <c r="A173" i="2"/>
  <c r="AJ155" i="2"/>
  <c r="BO155" i="2"/>
  <c r="CF155" i="2"/>
  <c r="V155" i="2"/>
  <c r="H155" i="2"/>
  <c r="BC155" i="2"/>
  <c r="BY155" i="2"/>
  <c r="AQ155" i="2"/>
  <c r="BT155" i="2"/>
  <c r="AC155" i="2"/>
  <c r="BH155" i="2"/>
  <c r="O155" i="2"/>
  <c r="AX155" i="2"/>
  <c r="CF173" i="2" l="1"/>
  <c r="AC173" i="2"/>
  <c r="BH173" i="2"/>
  <c r="O173" i="2"/>
  <c r="AX173" i="2"/>
  <c r="BY173" i="2"/>
  <c r="AJ173" i="2"/>
  <c r="BO173" i="2"/>
  <c r="V173" i="2"/>
  <c r="BT173" i="2"/>
  <c r="BC173" i="2"/>
  <c r="H173" i="2"/>
  <c r="AQ173" i="2"/>
  <c r="E65" i="4"/>
  <c r="A174" i="2"/>
  <c r="A175" i="2" l="1"/>
  <c r="E66" i="4"/>
  <c r="H174" i="2"/>
  <c r="BT174" i="2"/>
  <c r="AQ174" i="2"/>
  <c r="AC174" i="2"/>
  <c r="BH174" i="2"/>
  <c r="O174" i="2"/>
  <c r="AX174" i="2"/>
  <c r="AJ174" i="2"/>
  <c r="BO174" i="2"/>
  <c r="V174" i="2"/>
  <c r="BC174" i="2"/>
  <c r="CF174" i="2"/>
  <c r="BY174" i="2"/>
  <c r="A176" i="2" l="1"/>
  <c r="E67" i="4"/>
  <c r="H175" i="2"/>
  <c r="BT175" i="2"/>
  <c r="AC175" i="2"/>
  <c r="AQ175" i="2"/>
  <c r="BH175" i="2"/>
  <c r="O175" i="2"/>
  <c r="AX175" i="2"/>
  <c r="AJ175" i="2"/>
  <c r="BO175" i="2"/>
  <c r="V175" i="2"/>
  <c r="CF175" i="2"/>
  <c r="BC175" i="2"/>
  <c r="BY175" i="2"/>
  <c r="A177" i="2" l="1"/>
  <c r="E68" i="4"/>
  <c r="BY176" i="2"/>
  <c r="AQ176" i="2"/>
  <c r="CF176" i="2"/>
  <c r="BT176" i="2"/>
  <c r="H176" i="2"/>
  <c r="AC176" i="2"/>
  <c r="BH176" i="2"/>
  <c r="O176" i="2"/>
  <c r="AX176" i="2"/>
  <c r="AJ176" i="2"/>
  <c r="BO176" i="2"/>
  <c r="V176" i="2"/>
  <c r="BC176" i="2"/>
  <c r="A178" i="2" l="1"/>
  <c r="E69" i="4"/>
  <c r="CF177" i="2"/>
  <c r="BY177" i="2"/>
  <c r="AQ177" i="2"/>
  <c r="H177" i="2"/>
  <c r="BT177" i="2"/>
  <c r="AC177" i="2"/>
  <c r="BH177" i="2"/>
  <c r="O177" i="2"/>
  <c r="AX177" i="2"/>
  <c r="AJ177" i="2"/>
  <c r="BO177" i="2"/>
  <c r="V177" i="2"/>
  <c r="BC177" i="2"/>
  <c r="A179" i="2" l="1"/>
  <c r="E70" i="4"/>
  <c r="H178" i="2"/>
  <c r="CF178" i="2"/>
  <c r="AQ178" i="2"/>
  <c r="BY178" i="2"/>
  <c r="BT178" i="2"/>
  <c r="AC178" i="2"/>
  <c r="BH178" i="2"/>
  <c r="BC178" i="2"/>
  <c r="O178" i="2"/>
  <c r="AX178" i="2"/>
  <c r="AJ178" i="2"/>
  <c r="BO178" i="2"/>
  <c r="V178" i="2"/>
  <c r="A180" i="2" l="1"/>
  <c r="E71" i="4"/>
  <c r="H179" i="2"/>
  <c r="AQ179" i="2"/>
  <c r="BY179" i="2"/>
  <c r="BT179" i="2"/>
  <c r="AC179" i="2"/>
  <c r="BH179" i="2"/>
  <c r="O179" i="2"/>
  <c r="AX179" i="2"/>
  <c r="BC179" i="2"/>
  <c r="AJ179" i="2"/>
  <c r="CF179" i="2"/>
  <c r="BO179" i="2"/>
  <c r="V179" i="2"/>
  <c r="E72" i="4" l="1"/>
  <c r="A181" i="2"/>
  <c r="H180" i="2"/>
  <c r="BC180" i="2"/>
  <c r="AQ180" i="2"/>
  <c r="CF180" i="2"/>
  <c r="BY180" i="2"/>
  <c r="BT180" i="2"/>
  <c r="AC180" i="2"/>
  <c r="BH180" i="2"/>
  <c r="O180" i="2"/>
  <c r="V180" i="2"/>
  <c r="AX180" i="2"/>
  <c r="AJ180" i="2"/>
  <c r="BO180" i="2"/>
  <c r="CF181" i="2" l="1"/>
  <c r="BC181" i="2"/>
  <c r="H181" i="2"/>
  <c r="AQ181" i="2"/>
  <c r="BY181" i="2"/>
  <c r="BT181" i="2"/>
  <c r="AC181" i="2"/>
  <c r="V181" i="2"/>
  <c r="BH181" i="2"/>
  <c r="O181" i="2"/>
  <c r="AX181" i="2"/>
  <c r="AJ181" i="2"/>
  <c r="BO181" i="2"/>
  <c r="E73" i="4"/>
  <c r="A182" i="2"/>
  <c r="A200" i="2" l="1"/>
  <c r="E74" i="4"/>
  <c r="H182" i="2"/>
  <c r="V182" i="2"/>
  <c r="BC182" i="2"/>
  <c r="AQ182" i="2"/>
  <c r="CF182" i="2"/>
  <c r="BT182" i="2"/>
  <c r="BY182" i="2"/>
  <c r="AC182" i="2"/>
  <c r="BH182" i="2"/>
  <c r="O182" i="2"/>
  <c r="AX182" i="2"/>
  <c r="AJ182" i="2"/>
  <c r="BO182" i="2"/>
  <c r="A201" i="2" l="1"/>
  <c r="E75" i="4"/>
  <c r="H200" i="2"/>
  <c r="BY200" i="2"/>
  <c r="BT200" i="2"/>
  <c r="BO200" i="2"/>
  <c r="BH200" i="2"/>
  <c r="BC200" i="2"/>
  <c r="AX200" i="2"/>
  <c r="AQ200" i="2"/>
  <c r="AJ200" i="2"/>
  <c r="AC200" i="2"/>
  <c r="V200" i="2"/>
  <c r="O200" i="2"/>
  <c r="CF200" i="2"/>
  <c r="A202" i="2" l="1"/>
  <c r="E76" i="4"/>
  <c r="AC201" i="2"/>
  <c r="V201" i="2"/>
  <c r="O201" i="2"/>
  <c r="H201" i="2"/>
  <c r="CF201" i="2"/>
  <c r="AJ201" i="2"/>
  <c r="BY201" i="2"/>
  <c r="BT201" i="2"/>
  <c r="BO201" i="2"/>
  <c r="BH201" i="2"/>
  <c r="AQ201" i="2"/>
  <c r="BC201" i="2"/>
  <c r="AX201" i="2"/>
  <c r="A203" i="2" l="1"/>
  <c r="E77" i="4"/>
  <c r="CF202" i="2"/>
  <c r="BY202" i="2"/>
  <c r="BT202" i="2"/>
  <c r="BO202" i="2"/>
  <c r="BH202" i="2"/>
  <c r="BC202" i="2"/>
  <c r="AX202" i="2"/>
  <c r="AQ202" i="2"/>
  <c r="H202" i="2"/>
  <c r="AJ202" i="2"/>
  <c r="AC202" i="2"/>
  <c r="V202" i="2"/>
  <c r="O202" i="2"/>
  <c r="E78" i="4" l="1"/>
  <c r="A204" i="2"/>
  <c r="AC203" i="2"/>
  <c r="V203" i="2"/>
  <c r="O203" i="2"/>
  <c r="H203" i="2"/>
  <c r="CF203" i="2"/>
  <c r="BY203" i="2"/>
  <c r="BT203" i="2"/>
  <c r="BO203" i="2"/>
  <c r="BH203" i="2"/>
  <c r="AJ203" i="2"/>
  <c r="BC203" i="2"/>
  <c r="AX203" i="2"/>
  <c r="AQ203" i="2"/>
  <c r="BY204" i="2" l="1"/>
  <c r="BT204" i="2"/>
  <c r="BO204" i="2"/>
  <c r="BH204" i="2"/>
  <c r="BC204" i="2"/>
  <c r="AX204" i="2"/>
  <c r="AQ204" i="2"/>
  <c r="AJ204" i="2"/>
  <c r="AC204" i="2"/>
  <c r="V204" i="2"/>
  <c r="O204" i="2"/>
  <c r="H204" i="2"/>
  <c r="CF204" i="2"/>
  <c r="A205" i="2"/>
  <c r="E79" i="4"/>
  <c r="O205" i="2" l="1"/>
  <c r="V205" i="2"/>
  <c r="AC205" i="2"/>
  <c r="H205" i="2"/>
  <c r="BY205" i="2"/>
  <c r="CF205" i="2"/>
  <c r="BT205" i="2"/>
  <c r="BO205" i="2"/>
  <c r="BH205" i="2"/>
  <c r="BC205" i="2"/>
  <c r="AX205" i="2"/>
  <c r="AQ205" i="2"/>
  <c r="AJ205" i="2"/>
  <c r="E80" i="4"/>
  <c r="A206" i="2"/>
  <c r="E81" i="4" l="1"/>
  <c r="A207" i="2"/>
  <c r="BY206" i="2"/>
  <c r="BT206" i="2"/>
  <c r="BO206" i="2"/>
  <c r="BH206" i="2"/>
  <c r="BC206" i="2"/>
  <c r="AX206" i="2"/>
  <c r="AQ206" i="2"/>
  <c r="AJ206" i="2"/>
  <c r="AC206" i="2"/>
  <c r="V206" i="2"/>
  <c r="O206" i="2"/>
  <c r="CF206" i="2"/>
  <c r="H206" i="2"/>
  <c r="O207" i="2" l="1"/>
  <c r="H207" i="2"/>
  <c r="BY207" i="2"/>
  <c r="BT207" i="2"/>
  <c r="BO207" i="2"/>
  <c r="BH207" i="2"/>
  <c r="BC207" i="2"/>
  <c r="CF207" i="2"/>
  <c r="AX207" i="2"/>
  <c r="AQ207" i="2"/>
  <c r="AJ207" i="2"/>
  <c r="AC207" i="2"/>
  <c r="V207" i="2"/>
  <c r="A208" i="2"/>
  <c r="E82" i="4"/>
  <c r="BT208" i="2" l="1"/>
  <c r="BO208" i="2"/>
  <c r="BH208" i="2"/>
  <c r="BC208" i="2"/>
  <c r="AX208" i="2"/>
  <c r="AQ208" i="2"/>
  <c r="AJ208" i="2"/>
  <c r="AC208" i="2"/>
  <c r="V208" i="2"/>
  <c r="O208" i="2"/>
  <c r="BY208" i="2"/>
  <c r="H208" i="2"/>
  <c r="CF208" i="2"/>
  <c r="A209" i="2"/>
  <c r="E83" i="4"/>
  <c r="BY209" i="2" l="1"/>
  <c r="BT209" i="2"/>
  <c r="BO209" i="2"/>
  <c r="BH209" i="2"/>
  <c r="BC209" i="2"/>
  <c r="AX209" i="2"/>
  <c r="AQ209" i="2"/>
  <c r="AJ209" i="2"/>
  <c r="AC209" i="2"/>
  <c r="CF209" i="2"/>
  <c r="V209" i="2"/>
  <c r="O209" i="2"/>
  <c r="H209" i="2"/>
  <c r="E84" i="4"/>
  <c r="A227" i="2"/>
  <c r="CF227" i="2" l="1"/>
  <c r="BC227" i="2"/>
  <c r="AX227" i="2"/>
  <c r="AQ227" i="2"/>
  <c r="AJ227" i="2"/>
  <c r="AC227" i="2"/>
  <c r="V227" i="2"/>
  <c r="BH227" i="2"/>
  <c r="O227" i="2"/>
  <c r="BO227" i="2"/>
  <c r="H227" i="2"/>
  <c r="BY227" i="2"/>
  <c r="BT227" i="2"/>
  <c r="E85" i="4"/>
  <c r="A228" i="2"/>
  <c r="E86" i="4" l="1"/>
  <c r="A229" i="2"/>
  <c r="CF228" i="2"/>
  <c r="BY228" i="2"/>
  <c r="BT228" i="2"/>
  <c r="BO228" i="2"/>
  <c r="BH228" i="2"/>
  <c r="BC228" i="2"/>
  <c r="AX228" i="2"/>
  <c r="AQ228" i="2"/>
  <c r="AJ228" i="2"/>
  <c r="AC228" i="2"/>
  <c r="V228" i="2"/>
  <c r="O228" i="2"/>
  <c r="H228" i="2"/>
  <c r="BC229" i="2" l="1"/>
  <c r="AX229" i="2"/>
  <c r="AQ229" i="2"/>
  <c r="AJ229" i="2"/>
  <c r="AC229" i="2"/>
  <c r="V229" i="2"/>
  <c r="O229" i="2"/>
  <c r="BH229" i="2"/>
  <c r="H229" i="2"/>
  <c r="BO229" i="2"/>
  <c r="CF229" i="2"/>
  <c r="BY229" i="2"/>
  <c r="BT229" i="2"/>
  <c r="E87" i="4"/>
  <c r="A230" i="2"/>
  <c r="E88" i="4" l="1"/>
  <c r="A231" i="2"/>
  <c r="CF230" i="2"/>
  <c r="BY230" i="2"/>
  <c r="BT230" i="2"/>
  <c r="BO230" i="2"/>
  <c r="BH230" i="2"/>
  <c r="BC230" i="2"/>
  <c r="AX230" i="2"/>
  <c r="AQ230" i="2"/>
  <c r="AJ230" i="2"/>
  <c r="AC230" i="2"/>
  <c r="V230" i="2"/>
  <c r="O230" i="2"/>
  <c r="H230" i="2"/>
  <c r="H231" i="2" l="1"/>
  <c r="BC231" i="2"/>
  <c r="CF231" i="2"/>
  <c r="AX231" i="2"/>
  <c r="AQ231" i="2"/>
  <c r="BH231" i="2"/>
  <c r="AJ231" i="2"/>
  <c r="AC231" i="2"/>
  <c r="V231" i="2"/>
  <c r="O231" i="2"/>
  <c r="BO231" i="2"/>
  <c r="BY231" i="2"/>
  <c r="BT231" i="2"/>
  <c r="E89" i="4"/>
  <c r="A232" i="2"/>
  <c r="CF232" i="2" l="1"/>
  <c r="BY232" i="2"/>
  <c r="BT232" i="2"/>
  <c r="BO232" i="2"/>
  <c r="BH232" i="2"/>
  <c r="BC232" i="2"/>
  <c r="AX232" i="2"/>
  <c r="AQ232" i="2"/>
  <c r="AJ232" i="2"/>
  <c r="AC232" i="2"/>
  <c r="V232" i="2"/>
  <c r="O232" i="2"/>
  <c r="H232" i="2"/>
  <c r="A233" i="2"/>
  <c r="E90" i="4"/>
  <c r="A234" i="2" l="1"/>
  <c r="E91" i="4"/>
  <c r="BC233" i="2"/>
  <c r="BO233" i="2"/>
  <c r="AX233" i="2"/>
  <c r="AQ233" i="2"/>
  <c r="AJ233" i="2"/>
  <c r="AC233" i="2"/>
  <c r="V233" i="2"/>
  <c r="CF233" i="2"/>
  <c r="O233" i="2"/>
  <c r="H233" i="2"/>
  <c r="BH233" i="2"/>
  <c r="BY233" i="2"/>
  <c r="BT233" i="2"/>
  <c r="A235" i="2" l="1"/>
  <c r="E92" i="4"/>
  <c r="CF234" i="2"/>
  <c r="BY234" i="2"/>
  <c r="BT234" i="2"/>
  <c r="BO234" i="2"/>
  <c r="BH234" i="2"/>
  <c r="BC234" i="2"/>
  <c r="AX234" i="2"/>
  <c r="AQ234" i="2"/>
  <c r="AJ234" i="2"/>
  <c r="AC234" i="2"/>
  <c r="V234" i="2"/>
  <c r="O234" i="2"/>
  <c r="H234" i="2"/>
  <c r="A236" i="2" l="1"/>
  <c r="E93" i="4"/>
  <c r="BC235" i="2"/>
  <c r="AX235" i="2"/>
  <c r="BO235" i="2"/>
  <c r="AQ235" i="2"/>
  <c r="AJ235" i="2"/>
  <c r="CF235" i="2"/>
  <c r="AC235" i="2"/>
  <c r="V235" i="2"/>
  <c r="O235" i="2"/>
  <c r="H235" i="2"/>
  <c r="BH235" i="2"/>
  <c r="BY235" i="2"/>
  <c r="BT235" i="2"/>
  <c r="A254" i="2" l="1"/>
  <c r="E94" i="4"/>
  <c r="CF236" i="2"/>
  <c r="BY236" i="2"/>
  <c r="BT236" i="2"/>
  <c r="BO236" i="2"/>
  <c r="BH236" i="2"/>
  <c r="BC236" i="2"/>
  <c r="AX236" i="2"/>
  <c r="AQ236" i="2"/>
  <c r="AJ236" i="2"/>
  <c r="AC236" i="2"/>
  <c r="V236" i="2"/>
  <c r="O236" i="2"/>
  <c r="H236" i="2"/>
  <c r="A255" i="2" l="1"/>
  <c r="E95" i="4"/>
  <c r="BC254" i="2"/>
  <c r="CF254" i="2"/>
  <c r="AX254" i="2"/>
  <c r="AQ254" i="2"/>
  <c r="AJ254" i="2"/>
  <c r="AC254" i="2"/>
  <c r="V254" i="2"/>
  <c r="O254" i="2"/>
  <c r="H254" i="2"/>
  <c r="BO254" i="2"/>
  <c r="BH254" i="2"/>
  <c r="BY254" i="2"/>
  <c r="BT254" i="2"/>
  <c r="E96" i="4" l="1"/>
  <c r="A256" i="2"/>
  <c r="BY255" i="2"/>
  <c r="BO255" i="2"/>
  <c r="BC255" i="2"/>
  <c r="AX255" i="2"/>
  <c r="AQ255" i="2"/>
  <c r="AC255" i="2"/>
  <c r="O255" i="2"/>
  <c r="H255" i="2"/>
  <c r="BH255" i="2"/>
  <c r="CF255" i="2"/>
  <c r="AJ255" i="2"/>
  <c r="BT255" i="2"/>
  <c r="V255" i="2"/>
  <c r="CF256" i="2" l="1"/>
  <c r="BY256" i="2"/>
  <c r="BT256" i="2"/>
  <c r="BO256" i="2"/>
  <c r="BH256" i="2"/>
  <c r="BC256" i="2"/>
  <c r="AX256" i="2"/>
  <c r="AQ256" i="2"/>
  <c r="AJ256" i="2"/>
  <c r="AC256" i="2"/>
  <c r="V256" i="2"/>
  <c r="O256" i="2"/>
  <c r="H256" i="2"/>
  <c r="E97" i="4"/>
  <c r="A257" i="2"/>
  <c r="BH257" i="2" l="1"/>
  <c r="AQ257" i="2"/>
  <c r="BC257" i="2"/>
  <c r="V257" i="2"/>
  <c r="BT257" i="2"/>
  <c r="BO257" i="2"/>
  <c r="AJ257" i="2"/>
  <c r="AX257" i="2"/>
  <c r="BY257" i="2"/>
  <c r="H257" i="2"/>
  <c r="O257" i="2"/>
  <c r="AC257" i="2"/>
  <c r="CF257" i="2"/>
  <c r="E98" i="4"/>
  <c r="A258" i="2"/>
  <c r="BO258" i="2" l="1"/>
  <c r="BH258" i="2"/>
  <c r="CF258" i="2"/>
  <c r="BC258" i="2"/>
  <c r="AX258" i="2"/>
  <c r="AQ258" i="2"/>
  <c r="AJ258" i="2"/>
  <c r="AC258" i="2"/>
  <c r="V258" i="2"/>
  <c r="O258" i="2"/>
  <c r="BY258" i="2"/>
  <c r="H258" i="2"/>
  <c r="BT258" i="2"/>
  <c r="A259" i="2"/>
  <c r="E99" i="4"/>
  <c r="BO259" i="2" l="1"/>
  <c r="AX259" i="2"/>
  <c r="BC259" i="2"/>
  <c r="BH259" i="2"/>
  <c r="H259" i="2"/>
  <c r="O259" i="2"/>
  <c r="CF259" i="2"/>
  <c r="BY259" i="2"/>
  <c r="BT259" i="2"/>
  <c r="AQ259" i="2"/>
  <c r="AJ259" i="2"/>
  <c r="V259" i="2"/>
  <c r="AC259" i="2"/>
  <c r="A260" i="2"/>
  <c r="E100" i="4"/>
  <c r="CF260" i="2" l="1"/>
  <c r="BY260" i="2"/>
  <c r="BT260" i="2"/>
  <c r="BO260" i="2"/>
  <c r="BH260" i="2"/>
  <c r="BC260" i="2"/>
  <c r="AX260" i="2"/>
  <c r="AQ260" i="2"/>
  <c r="H260" i="2"/>
  <c r="AJ260" i="2"/>
  <c r="AC260" i="2"/>
  <c r="V260" i="2"/>
  <c r="O260" i="2"/>
  <c r="A261" i="2"/>
  <c r="E101" i="4"/>
  <c r="AQ261" i="2" l="1"/>
  <c r="CF261" i="2"/>
  <c r="BC261" i="2"/>
  <c r="BT261" i="2"/>
  <c r="BH261" i="2"/>
  <c r="AX261" i="2"/>
  <c r="BO261" i="2"/>
  <c r="AJ261" i="2"/>
  <c r="V261" i="2"/>
  <c r="BY261" i="2"/>
  <c r="H261" i="2"/>
  <c r="O261" i="2"/>
  <c r="AC261" i="2"/>
  <c r="E102" i="4"/>
  <c r="A263" i="2" s="1"/>
  <c r="A262" i="2"/>
  <c r="BY262" i="2" l="1"/>
  <c r="BT262" i="2"/>
  <c r="BO262" i="2"/>
  <c r="CF262" i="2"/>
  <c r="BH262" i="2"/>
  <c r="BC262" i="2"/>
  <c r="AX262" i="2"/>
  <c r="AQ262" i="2"/>
  <c r="AJ262" i="2"/>
  <c r="AC262" i="2"/>
  <c r="V262" i="2"/>
  <c r="O262" i="2"/>
  <c r="H262" i="2"/>
  <c r="AJ263" i="2"/>
  <c r="BH263" i="2"/>
  <c r="V263" i="2"/>
  <c r="BY263" i="2"/>
  <c r="BO263" i="2"/>
  <c r="AX263" i="2"/>
  <c r="BC263" i="2"/>
  <c r="BT263" i="2"/>
  <c r="AQ263" i="2"/>
  <c r="AC263" i="2"/>
  <c r="O263" i="2"/>
  <c r="CF263" i="2"/>
  <c r="H263" i="2"/>
</calcChain>
</file>

<file path=xl/sharedStrings.xml><?xml version="1.0" encoding="utf-8"?>
<sst xmlns="http://schemas.openxmlformats.org/spreadsheetml/2006/main" count="509" uniqueCount="229">
  <si>
    <t>no.</t>
    <phoneticPr fontId="1"/>
  </si>
  <si>
    <t>氏名</t>
  </si>
  <si>
    <t>ふりがな</t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</si>
  <si>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</si>
  <si>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</si>
  <si>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形態</t>
    <rPh sb="0" eb="2">
      <t>ケイタイ</t>
    </rPh>
    <phoneticPr fontId="4"/>
  </si>
  <si>
    <t>cm</t>
  </si>
  <si>
    <t>小数点第二位</t>
    <rPh sb="4" eb="5">
      <t>２</t>
    </rPh>
    <phoneticPr fontId="1"/>
  </si>
  <si>
    <t>記入者</t>
    <rPh sb="0" eb="2">
      <t>キニュウ</t>
    </rPh>
    <rPh sb="2" eb="3">
      <t>シャ</t>
    </rPh>
    <phoneticPr fontId="1"/>
  </si>
  <si>
    <t>ふりがな　・　生年月日　・　身長　・　体重</t>
    <rPh sb="7" eb="9">
      <t>セイネン</t>
    </rPh>
    <rPh sb="9" eb="11">
      <t>ガッピ</t>
    </rPh>
    <rPh sb="14" eb="16">
      <t>シンチョウ</t>
    </rPh>
    <rPh sb="19" eb="21">
      <t>タイジュウ</t>
    </rPh>
    <phoneticPr fontId="1"/>
  </si>
  <si>
    <t>ポジション</t>
    <phoneticPr fontId="1"/>
  </si>
  <si>
    <t>複数可</t>
    <rPh sb="0" eb="2">
      <t>フクスウ</t>
    </rPh>
    <rPh sb="2" eb="3">
      <t>カ</t>
    </rPh>
    <phoneticPr fontId="1"/>
  </si>
  <si>
    <t>上腕背部皮脂厚</t>
    <rPh sb="0" eb="2">
      <t>ジョウワン</t>
    </rPh>
    <rPh sb="2" eb="4">
      <t>ハイブ</t>
    </rPh>
    <rPh sb="4" eb="6">
      <t>ヒシ</t>
    </rPh>
    <rPh sb="6" eb="7">
      <t>アツ</t>
    </rPh>
    <phoneticPr fontId="4"/>
  </si>
  <si>
    <t>肩甲骨下角皮脂厚</t>
    <rPh sb="0" eb="3">
      <t>ケンコウコツ</t>
    </rPh>
    <rPh sb="3" eb="4">
      <t>ゲ</t>
    </rPh>
    <rPh sb="4" eb="5">
      <t>カド</t>
    </rPh>
    <rPh sb="5" eb="7">
      <t>ヒシ</t>
    </rPh>
    <rPh sb="7" eb="8">
      <t>アツ</t>
    </rPh>
    <phoneticPr fontId="4"/>
  </si>
  <si>
    <t>mm</t>
  </si>
  <si>
    <t>ポジション　・　上腕背部皮脂厚　・　肩甲骨下角皮脂厚</t>
    <rPh sb="8" eb="10">
      <t>ジョウワン</t>
    </rPh>
    <rPh sb="10" eb="11">
      <t>セ</t>
    </rPh>
    <rPh sb="11" eb="12">
      <t>ブ</t>
    </rPh>
    <rPh sb="12" eb="14">
      <t>ヒシ</t>
    </rPh>
    <rPh sb="14" eb="15">
      <t>アツシ</t>
    </rPh>
    <rPh sb="18" eb="21">
      <t>ケンコウコツ</t>
    </rPh>
    <rPh sb="21" eb="22">
      <t>シタ</t>
    </rPh>
    <rPh sb="22" eb="23">
      <t>カド</t>
    </rPh>
    <rPh sb="23" eb="25">
      <t>ヒシ</t>
    </rPh>
    <rPh sb="25" eb="26">
      <t>アツ</t>
    </rPh>
    <phoneticPr fontId="1"/>
  </si>
  <si>
    <t>片手</t>
    <rPh sb="0" eb="2">
      <t>カタテ</t>
    </rPh>
    <phoneticPr fontId="4"/>
  </si>
  <si>
    <t>両手</t>
    <rPh sb="0" eb="2">
      <t>リョウテ</t>
    </rPh>
    <phoneticPr fontId="4"/>
  </si>
  <si>
    <t>利き腕</t>
    <rPh sb="0" eb="1">
      <t>キ</t>
    </rPh>
    <rPh sb="2" eb="3">
      <t>ウデ</t>
    </rPh>
    <phoneticPr fontId="4"/>
  </si>
  <si>
    <t>右　／　左　／　両</t>
    <rPh sb="0" eb="1">
      <t>ミギ</t>
    </rPh>
    <rPh sb="4" eb="5">
      <t>ヒダリ</t>
    </rPh>
    <rPh sb="8" eb="9">
      <t>リョウ</t>
    </rPh>
    <phoneticPr fontId="1"/>
  </si>
  <si>
    <t>20ｍスプリント</t>
  </si>
  <si>
    <t>スピード</t>
  </si>
  <si>
    <t>1st（20m）</t>
  </si>
  <si>
    <t>sec</t>
  </si>
  <si>
    <t>プロアジリティー</t>
  </si>
  <si>
    <t>記入者</t>
    <phoneticPr fontId="1"/>
  </si>
  <si>
    <t>敏捷性</t>
  </si>
  <si>
    <t>1st</t>
  </si>
  <si>
    <t>パワー</t>
  </si>
  <si>
    <t>下肢</t>
  </si>
  <si>
    <t>小数点第零位</t>
  </si>
  <si>
    <t>垂直跳び　・　ランニングジャンプ</t>
    <phoneticPr fontId="1"/>
  </si>
  <si>
    <t>オーバーヘッドスロー</t>
    <phoneticPr fontId="1"/>
  </si>
  <si>
    <t>股関節</t>
    <phoneticPr fontId="4"/>
  </si>
  <si>
    <t>開脚テスト</t>
    <phoneticPr fontId="4"/>
  </si>
  <si>
    <t>立位体前屈</t>
    <phoneticPr fontId="4"/>
  </si>
  <si>
    <t>右上</t>
    <rPh sb="0" eb="2">
      <t>ミギウエ</t>
    </rPh>
    <phoneticPr fontId="4"/>
  </si>
  <si>
    <t>左上</t>
    <rPh sb="0" eb="2">
      <t>ヒダリウエ</t>
    </rPh>
    <phoneticPr fontId="4"/>
  </si>
  <si>
    <t>バッククラッチ　・　開脚テスト　・　立位体前屈</t>
    <phoneticPr fontId="1"/>
  </si>
  <si>
    <t>片脚ファンクショナルリーチ</t>
    <phoneticPr fontId="1"/>
  </si>
  <si>
    <t>右手</t>
    <rPh sb="0" eb="2">
      <t>ミギテ</t>
    </rPh>
    <phoneticPr fontId="4"/>
  </si>
  <si>
    <t>左手</t>
    <rPh sb="0" eb="2">
      <t>ヒダリテ</t>
    </rPh>
    <phoneticPr fontId="4"/>
  </si>
  <si>
    <t>回</t>
    <rPh sb="0" eb="1">
      <t>カイ</t>
    </rPh>
    <phoneticPr fontId="4"/>
  </si>
  <si>
    <t>筋力</t>
    <rPh sb="0" eb="2">
      <t>キンリョク</t>
    </rPh>
    <phoneticPr fontId="4"/>
  </si>
  <si>
    <t>握力（右）</t>
    <rPh sb="0" eb="2">
      <t>アクリョク</t>
    </rPh>
    <rPh sb="3" eb="4">
      <t>ミギ</t>
    </rPh>
    <phoneticPr fontId="4"/>
  </si>
  <si>
    <t>握力（左）</t>
    <rPh sb="0" eb="2">
      <t>アクリョク</t>
    </rPh>
    <rPh sb="3" eb="4">
      <t>ヒダリ</t>
    </rPh>
    <phoneticPr fontId="4"/>
  </si>
  <si>
    <t>2nd（10m）</t>
  </si>
  <si>
    <t>2nd（20m）</t>
  </si>
  <si>
    <t>2nd</t>
  </si>
  <si>
    <t>YO-YO　テスト　・　30秒シットアップ</t>
    <phoneticPr fontId="1"/>
  </si>
  <si>
    <t>西暦</t>
    <rPh sb="0" eb="2">
      <t>セイレキ</t>
    </rPh>
    <phoneticPr fontId="1"/>
  </si>
  <si>
    <t>　　　　　　年　　　月　　　日</t>
    <rPh sb="6" eb="7">
      <t>ネン</t>
    </rPh>
    <rPh sb="10" eb="11">
      <t>ガツ</t>
    </rPh>
    <rPh sb="14" eb="15">
      <t>ニチ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</si>
  <si>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</si>
  <si>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</si>
  <si>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人数</t>
    <rPh sb="0" eb="2">
      <t>ニンズウ</t>
    </rPh>
    <phoneticPr fontId="1"/>
  </si>
  <si>
    <t>グループ数</t>
    <rPh sb="4" eb="5">
      <t>スウ</t>
    </rPh>
    <phoneticPr fontId="1"/>
  </si>
  <si>
    <t>年</t>
    <rPh sb="0" eb="1">
      <t>ネン</t>
    </rPh>
    <phoneticPr fontId="1"/>
  </si>
  <si>
    <t>キャリア（選出歴）</t>
    <rPh sb="5" eb="7">
      <t>センシュツ</t>
    </rPh>
    <rPh sb="7" eb="8">
      <t>レキ</t>
    </rPh>
    <phoneticPr fontId="1"/>
  </si>
  <si>
    <t>都道府県</t>
    <rPh sb="0" eb="4">
      <t>トドウフケン</t>
    </rPh>
    <phoneticPr fontId="1"/>
  </si>
  <si>
    <t>漢字</t>
    <rPh sb="0" eb="2">
      <t>カンジ</t>
    </rPh>
    <phoneticPr fontId="1"/>
  </si>
  <si>
    <t>選抜選出歴</t>
    <rPh sb="0" eb="2">
      <t>センバツ</t>
    </rPh>
    <phoneticPr fontId="1"/>
  </si>
  <si>
    <t>人数とグループ数を入力すると印刷シート『no.』と『氏名欄』に自動で反映される．</t>
    <rPh sb="0" eb="2">
      <t>ニンズウ</t>
    </rPh>
    <rPh sb="7" eb="8">
      <t>スウ</t>
    </rPh>
    <rPh sb="9" eb="11">
      <t>ニュウリョク</t>
    </rPh>
    <rPh sb="14" eb="16">
      <t>インサツ</t>
    </rPh>
    <rPh sb="26" eb="28">
      <t>シメイ</t>
    </rPh>
    <rPh sb="28" eb="29">
      <t>ラン</t>
    </rPh>
    <rPh sb="31" eb="33">
      <t>ジドウ</t>
    </rPh>
    <rPh sb="34" eb="36">
      <t>ハンエイ</t>
    </rPh>
    <phoneticPr fontId="1"/>
  </si>
  <si>
    <t>二</t>
    <rPh sb="0" eb="1">
      <t>2</t>
    </rPh>
    <phoneticPr fontId="6"/>
  </si>
  <si>
    <t>三</t>
    <rPh sb="0" eb="1">
      <t>サン</t>
    </rPh>
    <phoneticPr fontId="1"/>
  </si>
  <si>
    <t>四</t>
    <rPh sb="0" eb="1">
      <t>❹</t>
    </rPh>
    <phoneticPr fontId="6"/>
  </si>
  <si>
    <t>五</t>
    <rPh sb="0" eb="1">
      <t>⑤</t>
    </rPh>
    <phoneticPr fontId="6"/>
  </si>
  <si>
    <t>六</t>
    <rPh sb="0" eb="1">
      <t>⑥</t>
    </rPh>
    <phoneticPr fontId="1"/>
  </si>
  <si>
    <t>七</t>
    <rPh sb="0" eb="1">
      <t>⑦</t>
    </rPh>
    <phoneticPr fontId="6"/>
  </si>
  <si>
    <t>八</t>
    <rPh sb="0" eb="1">
      <t>⑧</t>
    </rPh>
    <phoneticPr fontId="6"/>
  </si>
  <si>
    <t>九</t>
    <rPh sb="0" eb="1">
      <t>⑨</t>
    </rPh>
    <phoneticPr fontId="1"/>
  </si>
  <si>
    <t>十</t>
    <rPh sb="0" eb="1">
      <t>⒑</t>
    </rPh>
    <phoneticPr fontId="6"/>
  </si>
  <si>
    <t>十一</t>
    <rPh sb="0" eb="2">
      <t>Ⅺ</t>
    </rPh>
    <phoneticPr fontId="6"/>
  </si>
  <si>
    <t>十二</t>
    <rPh sb="0" eb="2">
      <t>Ⅻ</t>
    </rPh>
    <phoneticPr fontId="1"/>
  </si>
  <si>
    <t>十三</t>
    <rPh sb="0" eb="2">
      <t>1/3</t>
    </rPh>
    <phoneticPr fontId="1"/>
  </si>
  <si>
    <t>十四</t>
    <rPh sb="0" eb="2">
      <t>14</t>
    </rPh>
    <phoneticPr fontId="1"/>
  </si>
  <si>
    <t>十五</t>
    <rPh sb="0" eb="2">
      <t>15</t>
    </rPh>
    <phoneticPr fontId="1"/>
  </si>
  <si>
    <t>十六</t>
    <rPh sb="0" eb="2">
      <t>16</t>
    </rPh>
    <phoneticPr fontId="1"/>
  </si>
  <si>
    <t>十七</t>
    <rPh sb="0" eb="2">
      <t>17</t>
    </rPh>
    <phoneticPr fontId="1"/>
  </si>
  <si>
    <t>十八</t>
    <rPh sb="0" eb="2">
      <t>18</t>
    </rPh>
    <phoneticPr fontId="1"/>
  </si>
  <si>
    <t>十九</t>
    <rPh sb="0" eb="2">
      <t>19</t>
    </rPh>
    <phoneticPr fontId="1"/>
  </si>
  <si>
    <t>二十</t>
    <rPh sb="0" eb="2">
      <t>20</t>
    </rPh>
    <phoneticPr fontId="1"/>
  </si>
  <si>
    <t>二十一</t>
    <rPh sb="0" eb="3">
      <t>21</t>
    </rPh>
    <phoneticPr fontId="1"/>
  </si>
  <si>
    <t>二十二</t>
    <rPh sb="0" eb="3">
      <t>22</t>
    </rPh>
    <phoneticPr fontId="1"/>
  </si>
  <si>
    <t>二十三</t>
    <rPh sb="0" eb="3">
      <t>23</t>
    </rPh>
    <phoneticPr fontId="6"/>
  </si>
  <si>
    <t>二十四</t>
    <rPh sb="0" eb="3">
      <t>24</t>
    </rPh>
    <phoneticPr fontId="6"/>
  </si>
  <si>
    <t>二十五</t>
    <rPh sb="0" eb="3">
      <t>25</t>
    </rPh>
    <phoneticPr fontId="6"/>
  </si>
  <si>
    <t>二十六</t>
    <rPh sb="0" eb="3">
      <t>26</t>
    </rPh>
    <phoneticPr fontId="6"/>
  </si>
  <si>
    <t>二十七</t>
    <rPh sb="0" eb="3">
      <t>27</t>
    </rPh>
    <phoneticPr fontId="1"/>
  </si>
  <si>
    <t>二十八</t>
    <rPh sb="0" eb="3">
      <t>28</t>
    </rPh>
    <phoneticPr fontId="1"/>
  </si>
  <si>
    <t>二十九</t>
    <rPh sb="0" eb="3">
      <t>29</t>
    </rPh>
    <phoneticPr fontId="1"/>
  </si>
  <si>
    <t>三十</t>
    <rPh sb="0" eb="2">
      <t>30</t>
    </rPh>
    <phoneticPr fontId="7"/>
  </si>
  <si>
    <t>三十一</t>
    <rPh sb="0" eb="3">
      <t>31</t>
    </rPh>
    <phoneticPr fontId="7"/>
  </si>
  <si>
    <t>三十二</t>
    <rPh sb="0" eb="3">
      <t>32</t>
    </rPh>
    <phoneticPr fontId="7"/>
  </si>
  <si>
    <t>三十三</t>
    <rPh sb="0" eb="3">
      <t>33</t>
    </rPh>
    <phoneticPr fontId="1"/>
  </si>
  <si>
    <t>三十四</t>
    <rPh sb="0" eb="3">
      <t>34</t>
    </rPh>
    <phoneticPr fontId="1"/>
  </si>
  <si>
    <t>三十五</t>
    <rPh sb="0" eb="3">
      <t>35</t>
    </rPh>
    <phoneticPr fontId="1"/>
  </si>
  <si>
    <t>三十六</t>
    <rPh sb="0" eb="3">
      <t>36</t>
    </rPh>
    <phoneticPr fontId="1"/>
  </si>
  <si>
    <t>三十七</t>
    <rPh sb="0" eb="3">
      <t>37</t>
    </rPh>
    <phoneticPr fontId="1"/>
  </si>
  <si>
    <t>三十八</t>
    <rPh sb="0" eb="3">
      <t>38</t>
    </rPh>
    <phoneticPr fontId="1"/>
  </si>
  <si>
    <t>三十九</t>
    <rPh sb="0" eb="3">
      <t>39</t>
    </rPh>
    <phoneticPr fontId="1"/>
  </si>
  <si>
    <t>四十</t>
    <rPh sb="0" eb="2">
      <t>40</t>
    </rPh>
    <phoneticPr fontId="1"/>
  </si>
  <si>
    <t>四十一</t>
    <rPh sb="0" eb="3">
      <t>41</t>
    </rPh>
    <phoneticPr fontId="1"/>
  </si>
  <si>
    <t>四十二</t>
    <rPh sb="0" eb="3">
      <t>42</t>
    </rPh>
    <phoneticPr fontId="1"/>
  </si>
  <si>
    <t>四十三</t>
    <rPh sb="0" eb="3">
      <t>43</t>
    </rPh>
    <phoneticPr fontId="6"/>
  </si>
  <si>
    <t>四十四</t>
    <rPh sb="0" eb="3">
      <t>44</t>
    </rPh>
    <phoneticPr fontId="6"/>
  </si>
  <si>
    <t>四十五</t>
    <rPh sb="0" eb="3">
      <t>45</t>
    </rPh>
    <phoneticPr fontId="1"/>
  </si>
  <si>
    <t>四十六</t>
    <rPh sb="0" eb="3">
      <t>46</t>
    </rPh>
    <phoneticPr fontId="1"/>
  </si>
  <si>
    <t>四十七</t>
    <rPh sb="0" eb="3">
      <t>47</t>
    </rPh>
    <phoneticPr fontId="1"/>
  </si>
  <si>
    <t>四十八</t>
    <rPh sb="0" eb="3">
      <t>48</t>
    </rPh>
    <phoneticPr fontId="1"/>
  </si>
  <si>
    <t>四十九</t>
    <rPh sb="0" eb="3">
      <t>49</t>
    </rPh>
    <phoneticPr fontId="1"/>
  </si>
  <si>
    <t>五十</t>
    <rPh sb="0" eb="2">
      <t>50</t>
    </rPh>
    <phoneticPr fontId="1"/>
  </si>
  <si>
    <t>五十一</t>
    <rPh sb="0" eb="3">
      <t>５１</t>
    </rPh>
    <phoneticPr fontId="1"/>
  </si>
  <si>
    <t>五十二</t>
    <rPh sb="0" eb="3">
      <t>ゴジュ</t>
    </rPh>
    <phoneticPr fontId="1"/>
  </si>
  <si>
    <t>五十三</t>
    <rPh sb="0" eb="3">
      <t>ゴジュ</t>
    </rPh>
    <phoneticPr fontId="1"/>
  </si>
  <si>
    <t>五十四</t>
    <rPh sb="0" eb="3">
      <t>ゴジュ</t>
    </rPh>
    <phoneticPr fontId="1"/>
  </si>
  <si>
    <t>五十五</t>
    <rPh sb="0" eb="3">
      <t>ゴジュ</t>
    </rPh>
    <phoneticPr fontId="1"/>
  </si>
  <si>
    <t>五十六</t>
    <rPh sb="0" eb="3">
      <t>ゴジュ</t>
    </rPh>
    <phoneticPr fontId="1"/>
  </si>
  <si>
    <t>五十七</t>
    <rPh sb="0" eb="3">
      <t>ゴジュ</t>
    </rPh>
    <phoneticPr fontId="1"/>
  </si>
  <si>
    <t>五十八</t>
    <rPh sb="0" eb="3">
      <t>ゴジュ</t>
    </rPh>
    <phoneticPr fontId="1"/>
  </si>
  <si>
    <t>五十九</t>
    <rPh sb="0" eb="3">
      <t>ゴジュ</t>
    </rPh>
    <phoneticPr fontId="1"/>
  </si>
  <si>
    <t>六十</t>
    <rPh sb="0" eb="2">
      <t>ロクジュ</t>
    </rPh>
    <phoneticPr fontId="1"/>
  </si>
  <si>
    <t>六十一</t>
    <rPh sb="0" eb="3">
      <t>ロクジュ</t>
    </rPh>
    <phoneticPr fontId="1"/>
  </si>
  <si>
    <t>六十二</t>
    <rPh sb="0" eb="3">
      <t>ロクジュ</t>
    </rPh>
    <phoneticPr fontId="1"/>
  </si>
  <si>
    <t>六十三</t>
    <rPh sb="0" eb="3">
      <t>ロクジュ</t>
    </rPh>
    <phoneticPr fontId="1"/>
  </si>
  <si>
    <t>六十四</t>
    <rPh sb="0" eb="3">
      <t>ロクジュ</t>
    </rPh>
    <phoneticPr fontId="1"/>
  </si>
  <si>
    <t>六十五</t>
    <rPh sb="0" eb="3">
      <t>ロクジュ</t>
    </rPh>
    <phoneticPr fontId="1"/>
  </si>
  <si>
    <t>六十六</t>
    <rPh sb="0" eb="3">
      <t>ロクジュウ</t>
    </rPh>
    <phoneticPr fontId="1"/>
  </si>
  <si>
    <t>六十七</t>
    <rPh sb="0" eb="3">
      <t>ロクジュウ</t>
    </rPh>
    <phoneticPr fontId="1"/>
  </si>
  <si>
    <t>六十八</t>
    <rPh sb="0" eb="3">
      <t>ロクジュ</t>
    </rPh>
    <phoneticPr fontId="1"/>
  </si>
  <si>
    <t>六十九</t>
    <rPh sb="0" eb="3">
      <t>ロクジュ</t>
    </rPh>
    <phoneticPr fontId="1"/>
  </si>
  <si>
    <t>七十</t>
    <rPh sb="0" eb="2">
      <t>シt</t>
    </rPh>
    <phoneticPr fontId="1"/>
  </si>
  <si>
    <t>七十一</t>
    <rPh sb="0" eb="3">
      <t>シt</t>
    </rPh>
    <phoneticPr fontId="1"/>
  </si>
  <si>
    <t>七十二</t>
    <rPh sb="0" eb="3">
      <t>シt</t>
    </rPh>
    <phoneticPr fontId="1"/>
  </si>
  <si>
    <t>七十三</t>
    <rPh sb="0" eb="3">
      <t>シチジュ</t>
    </rPh>
    <phoneticPr fontId="1"/>
  </si>
  <si>
    <t>七十四</t>
    <rPh sb="0" eb="3">
      <t>シt</t>
    </rPh>
    <phoneticPr fontId="1"/>
  </si>
  <si>
    <t>七十五</t>
    <rPh sb="0" eb="3">
      <t>シt</t>
    </rPh>
    <phoneticPr fontId="1"/>
  </si>
  <si>
    <t>七十六</t>
    <rPh sb="0" eb="3">
      <t>シt</t>
    </rPh>
    <phoneticPr fontId="1"/>
  </si>
  <si>
    <t>七十七</t>
    <rPh sb="0" eb="3">
      <t>シt</t>
    </rPh>
    <phoneticPr fontId="1"/>
  </si>
  <si>
    <t>七十八</t>
    <rPh sb="0" eb="3">
      <t>シt</t>
    </rPh>
    <phoneticPr fontId="1"/>
  </si>
  <si>
    <t>七十九</t>
    <rPh sb="0" eb="3">
      <t>シt</t>
    </rPh>
    <phoneticPr fontId="1"/>
  </si>
  <si>
    <t>八十</t>
    <rPh sb="0" eb="2">
      <t>ハチジュ</t>
    </rPh>
    <phoneticPr fontId="1"/>
  </si>
  <si>
    <t>八十一</t>
    <rPh sb="0" eb="3">
      <t>ハチジュ</t>
    </rPh>
    <phoneticPr fontId="1"/>
  </si>
  <si>
    <t>八十二</t>
    <rPh sb="0" eb="3">
      <t>ハチジュ</t>
    </rPh>
    <phoneticPr fontId="1"/>
  </si>
  <si>
    <t>八十三</t>
    <rPh sb="0" eb="3">
      <t>ハチジュ</t>
    </rPh>
    <phoneticPr fontId="1"/>
  </si>
  <si>
    <t>八十四</t>
    <rPh sb="0" eb="3">
      <t>ハチジュ</t>
    </rPh>
    <phoneticPr fontId="1"/>
  </si>
  <si>
    <t>八十五</t>
    <rPh sb="0" eb="3">
      <t>ハチジュ</t>
    </rPh>
    <phoneticPr fontId="1"/>
  </si>
  <si>
    <t>八十六</t>
    <rPh sb="0" eb="3">
      <t>ハチジュ</t>
    </rPh>
    <phoneticPr fontId="1"/>
  </si>
  <si>
    <t>八十七</t>
    <rPh sb="0" eb="3">
      <t>ハチジュ</t>
    </rPh>
    <phoneticPr fontId="1"/>
  </si>
  <si>
    <t>八十八</t>
    <rPh sb="0" eb="3">
      <t>ハチジュ</t>
    </rPh>
    <phoneticPr fontId="1"/>
  </si>
  <si>
    <t>八十九</t>
    <rPh sb="0" eb="3">
      <t>ハチジュ</t>
    </rPh>
    <phoneticPr fontId="1"/>
  </si>
  <si>
    <t>九十</t>
    <rPh sb="0" eb="2">
      <t>キュ</t>
    </rPh>
    <phoneticPr fontId="1"/>
  </si>
  <si>
    <t>九十一</t>
    <rPh sb="0" eb="3">
      <t>キュウジュウイ</t>
    </rPh>
    <phoneticPr fontId="1"/>
  </si>
  <si>
    <t>九十二</t>
    <rPh sb="0" eb="3">
      <t>キュウjy</t>
    </rPh>
    <phoneticPr fontId="1"/>
  </si>
  <si>
    <t>九十三</t>
    <rPh sb="0" eb="3">
      <t>キュ</t>
    </rPh>
    <phoneticPr fontId="1"/>
  </si>
  <si>
    <t>九十四</t>
    <rPh sb="0" eb="3">
      <t>キュ</t>
    </rPh>
    <phoneticPr fontId="1"/>
  </si>
  <si>
    <t>九十五</t>
    <rPh sb="0" eb="3">
      <t>キュ</t>
    </rPh>
    <phoneticPr fontId="1"/>
  </si>
  <si>
    <t>九十六</t>
    <rPh sb="0" eb="3">
      <t>キュ</t>
    </rPh>
    <phoneticPr fontId="1"/>
  </si>
  <si>
    <t>九十七</t>
    <rPh sb="0" eb="3">
      <t>キュウジュウシ</t>
    </rPh>
    <phoneticPr fontId="1"/>
  </si>
  <si>
    <t>九十八</t>
    <rPh sb="0" eb="3">
      <t>キュ</t>
    </rPh>
    <phoneticPr fontId="1"/>
  </si>
  <si>
    <t>九十九</t>
    <rPh sb="0" eb="3">
      <t>キュ</t>
    </rPh>
    <phoneticPr fontId="1"/>
  </si>
  <si>
    <t>百</t>
    <rPh sb="0" eb="1">
      <t>ヒャk</t>
    </rPh>
    <phoneticPr fontId="1"/>
  </si>
  <si>
    <t>入力箇所</t>
    <rPh sb="0" eb="2">
      <t>ニュウリョク</t>
    </rPh>
    <rPh sb="2" eb="4">
      <t>カショ</t>
    </rPh>
    <phoneticPr fontId="1"/>
  </si>
  <si>
    <t>選択箇所</t>
    <rPh sb="0" eb="2">
      <t>センタク</t>
    </rPh>
    <rPh sb="2" eb="4">
      <t>カショ</t>
    </rPh>
    <phoneticPr fontId="1"/>
  </si>
  <si>
    <r>
      <t>Copyright(C) KCG</t>
    </r>
    <r>
      <rPr>
        <sz val="10"/>
        <color theme="1"/>
        <rFont val="ＭＳ Ｐゴシック"/>
        <family val="2"/>
        <charset val="128"/>
      </rPr>
      <t>：</t>
    </r>
    <r>
      <rPr>
        <sz val="10"/>
        <color theme="1"/>
        <rFont val="Century"/>
        <family val="1"/>
      </rPr>
      <t>Komuro Consulting Group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Century"/>
        <family val="1"/>
      </rPr>
      <t>CEO</t>
    </r>
    <r>
      <rPr>
        <sz val="10"/>
        <color theme="1"/>
        <rFont val="ＭＳ Ｐゴシック"/>
        <family val="2"/>
        <charset val="128"/>
      </rPr>
      <t>　小室匡史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ゴシック"/>
        <family val="2"/>
        <charset val="128"/>
      </rPr>
      <t>／</t>
    </r>
    <r>
      <rPr>
        <sz val="10"/>
        <color theme="1"/>
        <rFont val="Century"/>
        <family val="1"/>
      </rPr>
      <t xml:space="preserve"> Masashi KOMURO. All Rights Reserved.</t>
    </r>
    <phoneticPr fontId="1"/>
  </si>
  <si>
    <t>※ 0 &lt; 人数 ≦ 100</t>
    <rPh sb="6" eb="8">
      <t>ニンズウ</t>
    </rPh>
    <phoneticPr fontId="1"/>
  </si>
  <si>
    <t>※ 0 &lt; グループ数 ≦ 10</t>
    <rPh sb="10" eb="11">
      <t>スウ</t>
    </rPh>
    <phoneticPr fontId="1"/>
  </si>
  <si>
    <t>一</t>
    <rPh sb="0" eb="1">
      <t>1</t>
    </rPh>
    <phoneticPr fontId="6"/>
  </si>
  <si>
    <t>計測は『 人差し指の第２関節がほぼ直角 』になるよう握り幅を調整
計測は『 右左交互 』に実施</t>
    <phoneticPr fontId="1"/>
  </si>
  <si>
    <t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t>
    <rPh sb="71" eb="72">
      <t>アタマ</t>
    </rPh>
    <rPh sb="73" eb="74">
      <t>ウシ</t>
    </rPh>
    <rPh sb="89" eb="90">
      <t>ハズ</t>
    </rPh>
    <rPh sb="92" eb="94">
      <t>バアイ</t>
    </rPh>
    <rPh sb="95" eb="96">
      <t>サイ</t>
    </rPh>
    <rPh sb="96" eb="98">
      <t>ケイソク</t>
    </rPh>
    <rPh sb="126" eb="128">
      <t>バアイ</t>
    </rPh>
    <rPh sb="159" eb="160">
      <t>フ</t>
    </rPh>
    <phoneticPr fontId="1"/>
  </si>
  <si>
    <t>体力測定実施日を基準に年度ではなく『 年 』
選抜の対象は地方を含めず『 全国のみ 』
複数年参加の場合は『 全ての年を記載 』</t>
    <rPh sb="0" eb="2">
      <t>タイリョク</t>
    </rPh>
    <rPh sb="2" eb="4">
      <t>ソクテイ</t>
    </rPh>
    <rPh sb="4" eb="6">
      <t>ジッシ</t>
    </rPh>
    <rPh sb="6" eb="7">
      <t>ビ</t>
    </rPh>
    <rPh sb="8" eb="10">
      <t>キジュン</t>
    </rPh>
    <rPh sb="11" eb="13">
      <t>ネンド</t>
    </rPh>
    <rPh sb="19" eb="20">
      <t>ネン</t>
    </rPh>
    <rPh sb="23" eb="25">
      <t>センバツ</t>
    </rPh>
    <rPh sb="26" eb="28">
      <t>タイショウ</t>
    </rPh>
    <rPh sb="29" eb="31">
      <t>チホウ</t>
    </rPh>
    <rPh sb="32" eb="33">
      <t>フク</t>
    </rPh>
    <rPh sb="37" eb="39">
      <t>ゼンコク</t>
    </rPh>
    <rPh sb="44" eb="46">
      <t>フクスウ</t>
    </rPh>
    <rPh sb="46" eb="47">
      <t>ネン</t>
    </rPh>
    <rPh sb="47" eb="49">
      <t>サンカ</t>
    </rPh>
    <rPh sb="50" eb="52">
      <t>バアイ</t>
    </rPh>
    <rPh sb="55" eb="56">
      <t>スベ</t>
    </rPh>
    <rPh sb="58" eb="59">
      <t>トシ</t>
    </rPh>
    <rPh sb="60" eb="62">
      <t>キサイ</t>
    </rPh>
    <phoneticPr fontId="1"/>
  </si>
  <si>
    <t>記録は『 スタートラインから距離の短い方の踵 』計測
スタートラインオーバーは『 記録から－（マイナス） 』計測</t>
    <phoneticPr fontId="1"/>
  </si>
  <si>
    <t>『 右手左足立ち と 左手右足立ち 』計測
『 満タンのペットボトル 』計測
ペットボトルは『 必ず触れたまま押す形 』計測</t>
    <phoneticPr fontId="1"/>
  </si>
  <si>
    <t>指高は必ず『 片手 ≧ 両手 』関係性成立
指高は『 靴 』計測
片手指向は必ず『 利き手 』計測　※両利の場合は好きな手
指向は『 腕を真上に伸ばし地面から中指先までの高さ 』計測</t>
    <rPh sb="51" eb="52">
      <t>リョウ</t>
    </rPh>
    <rPh sb="52" eb="53">
      <t>リ</t>
    </rPh>
    <rPh sb="54" eb="56">
      <t>バアイ</t>
    </rPh>
    <rPh sb="57" eb="58">
      <t>ス</t>
    </rPh>
    <rPh sb="60" eb="61">
      <t>テ</t>
    </rPh>
    <rPh sb="62" eb="64">
      <t>シコウ</t>
    </rPh>
    <phoneticPr fontId="1"/>
  </si>
  <si>
    <t>必ず『 20m ＞ 10m 』関係性成立
『 スタートラインの10cm手前に立たせスタンディングスタート 』計測
光電管の高さは地面から『 50cm 』計測</t>
    <rPh sb="64" eb="66">
      <t>ジメン</t>
    </rPh>
    <phoneticPr fontId="1"/>
  </si>
  <si>
    <t>『 ３本の中央ラインから10cm手前からスタンディングスタート 』計測
ペットボトルのタッチは必ず『 手（左右可） 』接触
光電管の高さは『 50cm 』計測</t>
    <phoneticPr fontId="1"/>
  </si>
  <si>
    <t>『 ランニングジャンプ ≧ 垂直跳び 』関係性成立
垂直跳びは『 15cm離れた場所で助走をつけずにその場で跳躍 』計測
ランニングジャンプは『 二歩・三歩助走をつけ真上に向かって跳躍 』計測</t>
    <phoneticPr fontId="1"/>
  </si>
  <si>
    <t>ふりがなは必ず『 ひらがな 』記入
身長 ・ 体重は『 素足 』計測
身長は『 閉脚立位 』計測</t>
    <phoneticPr fontId="1"/>
  </si>
  <si>
    <t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t>
    <phoneticPr fontId="1"/>
  </si>
  <si>
    <t>20ｍスプリント</t>
    <phoneticPr fontId="1"/>
  </si>
  <si>
    <t>都道府県　・　利き腕　・　指高 （ 片手　・　両手 ）</t>
    <rPh sb="0" eb="4">
      <t>トドウフケン</t>
    </rPh>
    <rPh sb="7" eb="8">
      <t>キ</t>
    </rPh>
    <rPh sb="9" eb="10">
      <t>ウデ</t>
    </rPh>
    <rPh sb="13" eb="14">
      <t>ユビ</t>
    </rPh>
    <rPh sb="14" eb="15">
      <t>タカ</t>
    </rPh>
    <rPh sb="23" eb="25">
      <t>リョウテ</t>
    </rPh>
    <phoneticPr fontId="1"/>
  </si>
  <si>
    <t>開脚テストは『 靴（左右の踵の内側の距離） 』計測
立位体前屈は『 素足（両足を肩幅に開いて直立） 』計測
バッククラッチは『 中指の間の直線距離 』計測</t>
    <phoneticPr fontId="1"/>
  </si>
  <si>
    <t>握力 （ 右　・　左 ）</t>
    <phoneticPr fontId="1"/>
  </si>
  <si>
    <r>
      <t xml:space="preserve">WS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OH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OP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MB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S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L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R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RS</t>
    </r>
    <phoneticPr fontId="1"/>
  </si>
  <si>
    <t>小数点第二位</t>
    <phoneticPr fontId="1"/>
  </si>
  <si>
    <t>　　　．</t>
    <phoneticPr fontId="1"/>
  </si>
  <si>
    <t>柔軟性</t>
    <phoneticPr fontId="4"/>
  </si>
  <si>
    <t>持久力</t>
    <phoneticPr fontId="4"/>
  </si>
  <si>
    <t>カテゴリー</t>
    <phoneticPr fontId="4"/>
  </si>
  <si>
    <t>下肢</t>
    <phoneticPr fontId="1"/>
  </si>
  <si>
    <t>上肢</t>
    <phoneticPr fontId="1"/>
  </si>
  <si>
    <t>肩関節</t>
    <phoneticPr fontId="4"/>
  </si>
  <si>
    <t>股関節</t>
    <phoneticPr fontId="4"/>
  </si>
  <si>
    <t>動的</t>
    <phoneticPr fontId="4"/>
  </si>
  <si>
    <t>体重</t>
    <phoneticPr fontId="4"/>
  </si>
  <si>
    <t>指高</t>
    <phoneticPr fontId="1"/>
  </si>
  <si>
    <t>垂直跳び</t>
    <phoneticPr fontId="1"/>
  </si>
  <si>
    <t>ランニングジャンプ</t>
    <phoneticPr fontId="1"/>
  </si>
  <si>
    <t>ブロックジャンプ（右方向へ）</t>
    <phoneticPr fontId="1"/>
  </si>
  <si>
    <t>ブロックジャンプ（左方向へ）</t>
    <phoneticPr fontId="1"/>
  </si>
  <si>
    <t>両脚３回跳</t>
    <phoneticPr fontId="1"/>
  </si>
  <si>
    <t>オーバーヘッドスロー</t>
    <phoneticPr fontId="4"/>
  </si>
  <si>
    <t>バッククラッチ</t>
    <phoneticPr fontId="4"/>
  </si>
  <si>
    <t>開脚テスト</t>
    <phoneticPr fontId="4"/>
  </si>
  <si>
    <t>立位体前屈</t>
    <phoneticPr fontId="4"/>
  </si>
  <si>
    <t>片脚ファンクショナルリーチ</t>
    <phoneticPr fontId="4"/>
  </si>
  <si>
    <t>YO-YO　テスト</t>
    <phoneticPr fontId="4"/>
  </si>
  <si>
    <t>30秒シットアップ</t>
    <phoneticPr fontId="4"/>
  </si>
  <si>
    <t>1st（10m）</t>
    <phoneticPr fontId="1"/>
  </si>
  <si>
    <t>1st</t>
    <phoneticPr fontId="4"/>
  </si>
  <si>
    <t>kg</t>
    <phoneticPr fontId="1"/>
  </si>
  <si>
    <t>m</t>
    <phoneticPr fontId="4"/>
  </si>
  <si>
    <t>cm</t>
    <phoneticPr fontId="4"/>
  </si>
  <si>
    <t>ひらがな</t>
    <phoneticPr fontId="1"/>
  </si>
  <si>
    <t>小数点第一位</t>
    <phoneticPr fontId="1"/>
  </si>
  <si>
    <t>小数点第零位</t>
    <phoneticPr fontId="1"/>
  </si>
  <si>
    <t>　</t>
    <phoneticPr fontId="1"/>
  </si>
  <si>
    <t>　　　　．</t>
    <phoneticPr fontId="1"/>
  </si>
  <si>
    <t>　　　　　　．</t>
    <phoneticPr fontId="1"/>
  </si>
  <si>
    <t>　　　　　　　　．</t>
    <phoneticPr fontId="1"/>
  </si>
  <si>
    <t>kg</t>
    <phoneticPr fontId="4"/>
  </si>
  <si>
    <t>no.</t>
    <phoneticPr fontId="1"/>
  </si>
  <si>
    <t>プロアジリティー</t>
    <phoneticPr fontId="1"/>
  </si>
  <si>
    <t>　　．</t>
    <phoneticPr fontId="1"/>
  </si>
  <si>
    <t>両脚３回跳</t>
    <phoneticPr fontId="4"/>
  </si>
  <si>
    <t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t>
    <rPh sb="45" eb="48">
      <t>ショウガクセイ</t>
    </rPh>
    <phoneticPr fontId="1"/>
  </si>
  <si>
    <t>投球は『 膝立ちで頭の上から両手でボールを投擲 』
投球後に『 ラインを超えることは可 』
オーバーヘッドスローは 『 男子 ： 2KG　女子 ： 1KG 』</t>
    <phoneticPr fontId="1"/>
  </si>
  <si>
    <t>ブロックジャンプクロスオーバー</t>
    <phoneticPr fontId="1"/>
  </si>
  <si>
    <t>日本代表選出歴</t>
    <phoneticPr fontId="1"/>
  </si>
  <si>
    <t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</si>
</sst>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0"/>
      <color theme="1"/>
      <name val="Century"/>
      <family val="1"/>
    </font>
    <font>
      <sz val="10"/>
      <color theme="1"/>
      <name val="ＭＳ Ｐゴシック"/>
      <family val="2"/>
      <charset val="128"/>
    </font>
    <font>
      <b/>
      <sz val="20"/>
      <color theme="1"/>
      <name val="HGP明朝E"/>
      <family val="1"/>
      <charset val="128"/>
    </font>
    <font>
      <b/>
      <sz val="14"/>
      <color theme="1"/>
      <name val="HGP明朝E"/>
      <family val="1"/>
      <charset val="128"/>
    </font>
    <font>
      <b/>
      <sz val="18"/>
      <color theme="1"/>
      <name val="HGP明朝E"/>
      <family val="1"/>
      <charset val="128"/>
    </font>
    <font>
      <b/>
      <sz val="16"/>
      <color theme="1"/>
      <name val="HGP明朝E"/>
      <family val="1"/>
      <charset val="128"/>
    </font>
    <font>
      <b/>
      <sz val="22"/>
      <color theme="1"/>
      <name val="HGP明朝E"/>
      <family val="1"/>
      <charset val="128"/>
    </font>
    <font>
      <b/>
      <sz val="24"/>
      <color theme="1"/>
      <name val="HGP明朝E"/>
      <family val="1"/>
      <charset val="128"/>
    </font>
    <font>
      <b/>
      <sz val="15"/>
      <color theme="1"/>
      <name val="HGP明朝E"/>
      <family val="1"/>
      <charset val="128"/>
    </font>
    <font>
      <b/>
      <sz val="7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b/>
      <sz val="14"/>
      <name val="HGP明朝E"/>
      <family val="1"/>
      <charset val="128"/>
    </font>
    <font>
      <sz val="11"/>
      <name val="HGP明朝E"/>
      <family val="1"/>
      <charset val="128"/>
    </font>
    <font>
      <sz val="8"/>
      <color theme="1"/>
      <name val="HGP明朝E"/>
      <family val="1"/>
      <charset val="128"/>
    </font>
    <font>
      <b/>
      <sz val="11"/>
      <name val="HGP明朝E"/>
      <family val="1"/>
      <charset val="128"/>
    </font>
    <font>
      <b/>
      <sz val="12"/>
      <color theme="1"/>
      <name val="HGP明朝E"/>
      <family val="1"/>
      <charset val="128"/>
    </font>
    <font>
      <b/>
      <sz val="13"/>
      <color theme="1"/>
      <name val="HGP明朝E"/>
      <family val="1"/>
      <charset val="128"/>
    </font>
    <font>
      <b/>
      <sz val="10"/>
      <color theme="1"/>
      <name val="HGP明朝E"/>
      <family val="1"/>
      <charset val="128"/>
    </font>
    <font>
      <sz val="11"/>
      <color indexed="8"/>
      <name val="HGP明朝E"/>
      <family val="1"/>
      <charset val="128"/>
    </font>
    <font>
      <sz val="10"/>
      <color indexed="8"/>
      <name val="HGP明朝E"/>
      <family val="1"/>
      <charset val="128"/>
    </font>
    <font>
      <b/>
      <sz val="14"/>
      <name val="Century"/>
      <family val="1"/>
    </font>
    <font>
      <b/>
      <sz val="14"/>
      <color theme="1"/>
      <name val="Century"/>
      <family val="1"/>
    </font>
    <font>
      <b/>
      <sz val="11"/>
      <name val="Century"/>
      <family val="1"/>
    </font>
  </fonts>
  <fills count="1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1">
    <xf numFmtId="0" fontId="0" fillId="0" borderId="0" xfId="0">
      <alignment vertical="center"/>
    </xf>
    <xf numFmtId="0" fontId="8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17" borderId="0" xfId="0" applyFill="1">
      <alignment vertical="center"/>
    </xf>
    <xf numFmtId="0" fontId="0" fillId="17" borderId="82" xfId="0" applyFill="1" applyBorder="1" applyAlignment="1">
      <alignment horizontal="left" vertical="center"/>
    </xf>
    <xf numFmtId="0" fontId="0" fillId="18" borderId="0" xfId="0" applyFill="1" applyAlignment="1">
      <alignment horizontal="center" vertical="center"/>
    </xf>
    <xf numFmtId="0" fontId="11" fillId="0" borderId="0" xfId="0" applyFont="1">
      <alignment vertical="center"/>
    </xf>
    <xf numFmtId="0" fontId="11" fillId="18" borderId="0" xfId="0" applyFont="1" applyFill="1">
      <alignment vertical="center"/>
    </xf>
    <xf numFmtId="0" fontId="11" fillId="17" borderId="0" xfId="0" applyFont="1" applyFill="1">
      <alignment vertical="center"/>
    </xf>
    <xf numFmtId="0" fontId="23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4" xfId="0" applyFont="1" applyBorder="1">
      <alignment vertical="center"/>
    </xf>
    <xf numFmtId="0" fontId="25" fillId="7" borderId="20" xfId="7" applyFont="1" applyFill="1" applyBorder="1" applyAlignment="1">
      <alignment horizontal="center" vertical="center"/>
    </xf>
    <xf numFmtId="0" fontId="25" fillId="7" borderId="41" xfId="7" applyFont="1" applyFill="1" applyBorder="1" applyAlignment="1">
      <alignment horizontal="center" vertical="center"/>
    </xf>
    <xf numFmtId="0" fontId="25" fillId="7" borderId="35" xfId="7" applyFont="1" applyFill="1" applyBorder="1">
      <alignment vertical="center"/>
    </xf>
    <xf numFmtId="0" fontId="25" fillId="7" borderId="37" xfId="7" applyFont="1" applyFill="1" applyBorder="1">
      <alignment vertical="center"/>
    </xf>
    <xf numFmtId="0" fontId="16" fillId="0" borderId="16" xfId="0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7" xfId="7" applyFont="1" applyBorder="1" applyAlignment="1">
      <alignment horizontal="center" vertical="center"/>
    </xf>
    <xf numFmtId="0" fontId="25" fillId="0" borderId="6" xfId="7" applyFont="1" applyBorder="1" applyAlignment="1">
      <alignment horizontal="center" vertical="center"/>
    </xf>
    <xf numFmtId="0" fontId="25" fillId="0" borderId="63" xfId="7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 shrinkToFit="1"/>
    </xf>
    <xf numFmtId="0" fontId="23" fillId="0" borderId="8" xfId="0" applyFont="1" applyBorder="1" applyAlignment="1">
      <alignment vertical="center" shrinkToFit="1"/>
    </xf>
    <xf numFmtId="0" fontId="27" fillId="0" borderId="7" xfId="0" applyFont="1" applyBorder="1">
      <alignment vertical="center"/>
    </xf>
    <xf numFmtId="0" fontId="20" fillId="0" borderId="6" xfId="0" applyFont="1" applyBorder="1">
      <alignment vertical="center"/>
    </xf>
    <xf numFmtId="0" fontId="20" fillId="0" borderId="63" xfId="0" applyFont="1" applyBorder="1">
      <alignment vertical="center"/>
    </xf>
    <xf numFmtId="0" fontId="23" fillId="0" borderId="9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1" xfId="0" applyFont="1" applyBorder="1" applyAlignment="1">
      <alignment vertical="center" shrinkToFit="1"/>
    </xf>
    <xf numFmtId="0" fontId="27" fillId="0" borderId="29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43" xfId="0" applyFont="1" applyBorder="1">
      <alignment vertical="center"/>
    </xf>
    <xf numFmtId="0" fontId="28" fillId="7" borderId="12" xfId="7" applyFont="1" applyFill="1" applyBorder="1" applyAlignment="1">
      <alignment horizontal="center" vertical="center"/>
    </xf>
    <xf numFmtId="0" fontId="28" fillId="7" borderId="74" xfId="7" applyFont="1" applyFill="1" applyBorder="1" applyAlignment="1">
      <alignment horizontal="center" vertical="center"/>
    </xf>
    <xf numFmtId="0" fontId="25" fillId="7" borderId="36" xfId="7" applyFont="1" applyFill="1" applyBorder="1">
      <alignment vertical="center"/>
    </xf>
    <xf numFmtId="0" fontId="26" fillId="0" borderId="9" xfId="0" applyFont="1" applyBorder="1" applyAlignment="1">
      <alignment horizontal="left" vertical="center" shrinkToFit="1"/>
    </xf>
    <xf numFmtId="0" fontId="26" fillId="0" borderId="18" xfId="0" applyFont="1" applyBorder="1" applyAlignment="1">
      <alignment horizontal="left" vertical="center" shrinkToFit="1"/>
    </xf>
    <xf numFmtId="0" fontId="28" fillId="7" borderId="65" xfId="7" applyFont="1" applyFill="1" applyBorder="1" applyAlignment="1">
      <alignment horizontal="center" vertical="center"/>
    </xf>
    <xf numFmtId="0" fontId="28" fillId="7" borderId="37" xfId="7" applyFont="1" applyFill="1" applyBorder="1" applyAlignment="1">
      <alignment horizontal="center" vertical="center"/>
    </xf>
    <xf numFmtId="0" fontId="25" fillId="0" borderId="14" xfId="7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3" fillId="0" borderId="81" xfId="0" applyFont="1" applyBorder="1" applyAlignment="1">
      <alignment horizontal="center" vertical="center"/>
    </xf>
    <xf numFmtId="0" fontId="16" fillId="8" borderId="65" xfId="7" applyFont="1" applyFill="1" applyBorder="1" applyAlignment="1">
      <alignment horizontal="center" vertical="center"/>
    </xf>
    <xf numFmtId="0" fontId="16" fillId="8" borderId="62" xfId="7" applyFont="1" applyFill="1" applyBorder="1" applyAlignment="1">
      <alignment horizontal="center" vertical="center"/>
    </xf>
    <xf numFmtId="0" fontId="25" fillId="8" borderId="33" xfId="7" applyFont="1" applyFill="1" applyBorder="1" applyAlignment="1">
      <alignment horizontal="center" vertical="center"/>
    </xf>
    <xf numFmtId="0" fontId="25" fillId="8" borderId="67" xfId="7" applyFont="1" applyFill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25" fillId="0" borderId="9" xfId="7" applyFont="1" applyBorder="1" applyAlignment="1">
      <alignment horizontal="center" vertical="center"/>
    </xf>
    <xf numFmtId="0" fontId="20" fillId="0" borderId="9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7" xfId="0" applyFont="1" applyBorder="1">
      <alignment vertical="center"/>
    </xf>
    <xf numFmtId="0" fontId="20" fillId="0" borderId="26" xfId="0" applyFont="1" applyBorder="1">
      <alignment vertical="center"/>
    </xf>
    <xf numFmtId="0" fontId="20" fillId="0" borderId="29" xfId="0" applyFont="1" applyBorder="1">
      <alignment vertical="center"/>
    </xf>
    <xf numFmtId="0" fontId="20" fillId="0" borderId="18" xfId="0" applyFont="1" applyBorder="1">
      <alignment vertical="center"/>
    </xf>
    <xf numFmtId="0" fontId="23" fillId="4" borderId="0" xfId="0" applyFont="1" applyFill="1">
      <alignment vertical="center"/>
    </xf>
    <xf numFmtId="0" fontId="24" fillId="0" borderId="4" xfId="0" applyFont="1" applyBorder="1" applyAlignment="1">
      <alignment horizontal="center" vertical="center"/>
    </xf>
    <xf numFmtId="0" fontId="25" fillId="4" borderId="0" xfId="7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6" fillId="6" borderId="79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16" fillId="9" borderId="74" xfId="0" applyFont="1" applyFill="1" applyBorder="1" applyAlignment="1">
      <alignment horizontal="center" vertical="center"/>
    </xf>
    <xf numFmtId="0" fontId="16" fillId="5" borderId="35" xfId="7" applyFont="1" applyFill="1" applyBorder="1" applyAlignment="1">
      <alignment horizontal="center" vertical="center"/>
    </xf>
    <xf numFmtId="0" fontId="25" fillId="5" borderId="33" xfId="7" applyFont="1" applyFill="1" applyBorder="1" applyAlignment="1">
      <alignment horizontal="center" vertical="center"/>
    </xf>
    <xf numFmtId="0" fontId="16" fillId="5" borderId="32" xfId="7" applyFont="1" applyFill="1" applyBorder="1" applyAlignment="1">
      <alignment horizontal="center" vertical="center"/>
    </xf>
    <xf numFmtId="0" fontId="25" fillId="5" borderId="76" xfId="7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/>
    </xf>
    <xf numFmtId="0" fontId="25" fillId="5" borderId="76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16" fillId="6" borderId="35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67" xfId="0" applyFont="1" applyFill="1" applyBorder="1" applyAlignment="1">
      <alignment horizontal="center" vertical="center"/>
    </xf>
    <xf numFmtId="0" fontId="25" fillId="6" borderId="37" xfId="0" applyFont="1" applyFill="1" applyBorder="1" applyAlignment="1">
      <alignment horizontal="center" vertical="center"/>
    </xf>
    <xf numFmtId="0" fontId="16" fillId="9" borderId="35" xfId="0" applyFont="1" applyFill="1" applyBorder="1">
      <alignment vertical="center"/>
    </xf>
    <xf numFmtId="0" fontId="16" fillId="9" borderId="37" xfId="0" applyFont="1" applyFill="1" applyBorder="1">
      <alignment vertical="center"/>
    </xf>
    <xf numFmtId="0" fontId="16" fillId="15" borderId="65" xfId="0" applyFont="1" applyFill="1" applyBorder="1" applyAlignment="1">
      <alignment horizontal="center" vertical="center"/>
    </xf>
    <xf numFmtId="0" fontId="25" fillId="15" borderId="36" xfId="0" applyFont="1" applyFill="1" applyBorder="1" applyAlignment="1">
      <alignment horizontal="center" vertical="center"/>
    </xf>
    <xf numFmtId="0" fontId="16" fillId="15" borderId="32" xfId="0" applyFont="1" applyFill="1" applyBorder="1" applyAlignment="1">
      <alignment horizontal="center" vertical="center"/>
    </xf>
    <xf numFmtId="0" fontId="25" fillId="15" borderId="37" xfId="0" applyFont="1" applyFill="1" applyBorder="1" applyAlignment="1">
      <alignment horizontal="center" vertical="center"/>
    </xf>
    <xf numFmtId="0" fontId="16" fillId="15" borderId="33" xfId="0" applyFont="1" applyFill="1" applyBorder="1" applyAlignment="1">
      <alignment horizontal="center" vertical="center"/>
    </xf>
    <xf numFmtId="0" fontId="29" fillId="15" borderId="83" xfId="0" applyFont="1" applyFill="1" applyBorder="1" applyAlignment="1">
      <alignment horizontal="center" vertical="center" wrapText="1"/>
    </xf>
    <xf numFmtId="0" fontId="29" fillId="15" borderId="33" xfId="0" applyFont="1" applyFill="1" applyBorder="1" applyAlignment="1">
      <alignment horizontal="center" vertical="center" wrapText="1"/>
    </xf>
    <xf numFmtId="0" fontId="30" fillId="15" borderId="76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right" vertical="center"/>
    </xf>
    <xf numFmtId="0" fontId="16" fillId="9" borderId="38" xfId="0" applyFont="1" applyFill="1" applyBorder="1" applyAlignment="1">
      <alignment horizontal="right" vertical="center"/>
    </xf>
    <xf numFmtId="0" fontId="16" fillId="15" borderId="13" xfId="0" applyFont="1" applyFill="1" applyBorder="1" applyAlignment="1">
      <alignment horizontal="right" vertical="center"/>
    </xf>
    <xf numFmtId="0" fontId="16" fillId="15" borderId="78" xfId="0" applyFont="1" applyFill="1" applyBorder="1" applyAlignment="1">
      <alignment horizontal="right" vertical="center"/>
    </xf>
    <xf numFmtId="0" fontId="25" fillId="0" borderId="27" xfId="1" applyFont="1" applyBorder="1" applyAlignment="1">
      <alignment horizontal="center" vertical="center"/>
    </xf>
    <xf numFmtId="0" fontId="25" fillId="0" borderId="8" xfId="7" applyFont="1" applyBorder="1" applyAlignment="1">
      <alignment horizontal="center" vertical="center"/>
    </xf>
    <xf numFmtId="0" fontId="23" fillId="0" borderId="9" xfId="0" applyFont="1" applyBorder="1">
      <alignment vertical="center"/>
    </xf>
    <xf numFmtId="0" fontId="23" fillId="0" borderId="8" xfId="0" applyFont="1" applyBorder="1">
      <alignment vertical="center"/>
    </xf>
    <xf numFmtId="0" fontId="23" fillId="0" borderId="63" xfId="0" applyFont="1" applyBorder="1">
      <alignment vertical="center"/>
    </xf>
    <xf numFmtId="0" fontId="20" fillId="0" borderId="42" xfId="0" applyFont="1" applyBorder="1">
      <alignment vertical="center"/>
    </xf>
    <xf numFmtId="0" fontId="20" fillId="4" borderId="0" xfId="0" applyFont="1" applyFill="1">
      <alignment vertical="center"/>
    </xf>
    <xf numFmtId="0" fontId="26" fillId="0" borderId="5" xfId="0" applyFont="1" applyBorder="1" applyAlignment="1">
      <alignment horizontal="left" vertical="center" shrinkToFit="1"/>
    </xf>
    <xf numFmtId="0" fontId="31" fillId="0" borderId="6" xfId="0" applyFont="1" applyBorder="1" applyAlignment="1">
      <alignment horizontal="right"/>
    </xf>
    <xf numFmtId="0" fontId="31" fillId="0" borderId="9" xfId="0" applyFont="1" applyBorder="1" applyAlignment="1">
      <alignment horizontal="right"/>
    </xf>
    <xf numFmtId="0" fontId="31" fillId="0" borderId="63" xfId="0" applyFont="1" applyBorder="1" applyAlignment="1">
      <alignment horizontal="right"/>
    </xf>
    <xf numFmtId="0" fontId="20" fillId="0" borderId="77" xfId="0" applyFont="1" applyBorder="1">
      <alignment vertical="center"/>
    </xf>
    <xf numFmtId="0" fontId="31" fillId="0" borderId="21" xfId="0" applyFont="1" applyBorder="1" applyAlignment="1">
      <alignment horizontal="right"/>
    </xf>
    <xf numFmtId="0" fontId="31" fillId="0" borderId="18" xfId="0" applyFont="1" applyBorder="1" applyAlignment="1">
      <alignment horizontal="right"/>
    </xf>
    <xf numFmtId="0" fontId="31" fillId="0" borderId="43" xfId="0" applyFont="1" applyBorder="1" applyAlignment="1">
      <alignment horizontal="right"/>
    </xf>
    <xf numFmtId="0" fontId="25" fillId="0" borderId="8" xfId="1" applyFont="1" applyBorder="1" applyAlignment="1">
      <alignment horizontal="center" vertical="center"/>
    </xf>
    <xf numFmtId="0" fontId="20" fillId="0" borderId="8" xfId="0" applyFont="1" applyBorder="1">
      <alignment vertical="center"/>
    </xf>
    <xf numFmtId="0" fontId="23" fillId="0" borderId="5" xfId="0" applyFont="1" applyBorder="1" applyAlignment="1">
      <alignment vertical="center" shrinkToFit="1"/>
    </xf>
    <xf numFmtId="0" fontId="23" fillId="0" borderId="84" xfId="0" applyFont="1" applyBorder="1" applyAlignment="1">
      <alignment vertical="center" shrinkToFit="1"/>
    </xf>
    <xf numFmtId="0" fontId="20" fillId="0" borderId="31" xfId="0" applyFont="1" applyBorder="1">
      <alignment vertical="center"/>
    </xf>
    <xf numFmtId="0" fontId="32" fillId="0" borderId="9" xfId="0" applyFont="1" applyBorder="1" applyAlignment="1">
      <alignment horizontal="left" vertical="center" shrinkToFit="1"/>
    </xf>
    <xf numFmtId="0" fontId="32" fillId="0" borderId="5" xfId="0" applyFont="1" applyBorder="1" applyAlignment="1">
      <alignment horizontal="left" vertical="center" shrinkToFit="1"/>
    </xf>
    <xf numFmtId="0" fontId="23" fillId="0" borderId="25" xfId="0" applyFont="1" applyBorder="1" applyAlignment="1">
      <alignment vertical="center" shrinkToFit="1"/>
    </xf>
    <xf numFmtId="0" fontId="23" fillId="0" borderId="2" xfId="0" applyFont="1" applyBorder="1" applyAlignment="1">
      <alignment vertical="center" shrinkToFit="1"/>
    </xf>
    <xf numFmtId="0" fontId="33" fillId="0" borderId="9" xfId="0" applyFont="1" applyBorder="1" applyAlignment="1">
      <alignment horizontal="left" vertical="center" shrinkToFit="1"/>
    </xf>
    <xf numFmtId="0" fontId="34" fillId="7" borderId="19" xfId="7" applyFont="1" applyFill="1" applyBorder="1" applyAlignment="1">
      <alignment horizontal="right" vertical="center"/>
    </xf>
    <xf numFmtId="0" fontId="34" fillId="7" borderId="38" xfId="7" applyFont="1" applyFill="1" applyBorder="1" applyAlignment="1">
      <alignment horizontal="right"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34" fillId="7" borderId="25" xfId="7" applyFont="1" applyFill="1" applyBorder="1" applyAlignment="1">
      <alignment horizontal="right" vertical="center"/>
    </xf>
    <xf numFmtId="0" fontId="34" fillId="7" borderId="68" xfId="7" applyFont="1" applyFill="1" applyBorder="1" applyAlignment="1">
      <alignment horizontal="right" vertical="center"/>
    </xf>
    <xf numFmtId="0" fontId="10" fillId="0" borderId="80" xfId="0" applyFont="1" applyBorder="1">
      <alignment vertical="center"/>
    </xf>
    <xf numFmtId="0" fontId="36" fillId="7" borderId="55" xfId="7" applyFont="1" applyFill="1" applyBorder="1" applyAlignment="1">
      <alignment horizontal="right" vertical="center"/>
    </xf>
    <xf numFmtId="0" fontId="36" fillId="7" borderId="75" xfId="7" applyFont="1" applyFill="1" applyBorder="1" applyAlignment="1">
      <alignment horizontal="right" vertical="center"/>
    </xf>
    <xf numFmtId="0" fontId="35" fillId="8" borderId="1" xfId="7" applyFont="1" applyFill="1" applyBorder="1" applyAlignment="1">
      <alignment horizontal="right" vertical="center"/>
    </xf>
    <xf numFmtId="0" fontId="35" fillId="8" borderId="23" xfId="7" applyFont="1" applyFill="1" applyBorder="1" applyAlignment="1">
      <alignment horizontal="right" vertical="center"/>
    </xf>
    <xf numFmtId="0" fontId="35" fillId="8" borderId="34" xfId="7" applyFont="1" applyFill="1" applyBorder="1" applyAlignment="1">
      <alignment horizontal="right" vertical="center"/>
    </xf>
    <xf numFmtId="0" fontId="35" fillId="8" borderId="38" xfId="7" applyFont="1" applyFill="1" applyBorder="1" applyAlignment="1">
      <alignment horizontal="right" vertical="center"/>
    </xf>
    <xf numFmtId="0" fontId="35" fillId="5" borderId="40" xfId="7" applyFont="1" applyFill="1" applyBorder="1" applyAlignment="1">
      <alignment horizontal="right" vertical="center"/>
    </xf>
    <xf numFmtId="0" fontId="35" fillId="5" borderId="45" xfId="7" applyFont="1" applyFill="1" applyBorder="1" applyAlignment="1">
      <alignment horizontal="right" vertical="center"/>
    </xf>
    <xf numFmtId="0" fontId="35" fillId="5" borderId="30" xfId="7" applyFont="1" applyFill="1" applyBorder="1" applyAlignment="1">
      <alignment horizontal="right" vertical="center"/>
    </xf>
    <xf numFmtId="0" fontId="35" fillId="5" borderId="68" xfId="7" applyFont="1" applyFill="1" applyBorder="1" applyAlignment="1">
      <alignment horizontal="right" vertical="center"/>
    </xf>
    <xf numFmtId="0" fontId="35" fillId="5" borderId="30" xfId="0" applyFont="1" applyFill="1" applyBorder="1" applyAlignment="1">
      <alignment horizontal="right" vertical="center"/>
    </xf>
    <xf numFmtId="0" fontId="35" fillId="5" borderId="68" xfId="0" applyFont="1" applyFill="1" applyBorder="1" applyAlignment="1">
      <alignment horizontal="right" vertical="center"/>
    </xf>
    <xf numFmtId="0" fontId="35" fillId="5" borderId="78" xfId="0" applyFont="1" applyFill="1" applyBorder="1" applyAlignment="1">
      <alignment horizontal="right" vertical="center"/>
    </xf>
    <xf numFmtId="0" fontId="35" fillId="6" borderId="19" xfId="0" applyFont="1" applyFill="1" applyBorder="1" applyAlignment="1">
      <alignment horizontal="right" vertical="center"/>
    </xf>
    <xf numFmtId="0" fontId="35" fillId="6" borderId="25" xfId="0" applyFont="1" applyFill="1" applyBorder="1" applyAlignment="1">
      <alignment horizontal="right" vertical="center"/>
    </xf>
    <xf numFmtId="0" fontId="35" fillId="6" borderId="22" xfId="0" applyFont="1" applyFill="1" applyBorder="1" applyAlignment="1">
      <alignment horizontal="right" vertical="center"/>
    </xf>
    <xf numFmtId="0" fontId="35" fillId="6" borderId="68" xfId="0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35" fillId="9" borderId="40" xfId="0" applyFont="1" applyFill="1" applyBorder="1" applyAlignment="1">
      <alignment horizontal="right" vertical="center"/>
    </xf>
    <xf numFmtId="0" fontId="35" fillId="15" borderId="22" xfId="0" applyFont="1" applyFill="1" applyBorder="1" applyAlignment="1">
      <alignment horizontal="right" vertical="center"/>
    </xf>
    <xf numFmtId="0" fontId="35" fillId="15" borderId="25" xfId="0" applyFont="1" applyFill="1" applyBorder="1" applyAlignment="1">
      <alignment horizontal="right" vertical="center"/>
    </xf>
    <xf numFmtId="0" fontId="35" fillId="15" borderId="68" xfId="0" applyFont="1" applyFill="1" applyBorder="1" applyAlignment="1">
      <alignment horizontal="right" vertical="center"/>
    </xf>
    <xf numFmtId="0" fontId="23" fillId="0" borderId="60" xfId="0" applyFont="1" applyBorder="1">
      <alignment vertical="center"/>
    </xf>
    <xf numFmtId="0" fontId="31" fillId="0" borderId="12" xfId="0" applyFont="1" applyBorder="1" applyAlignment="1">
      <alignment horizontal="right"/>
    </xf>
    <xf numFmtId="0" fontId="12" fillId="7" borderId="0" xfId="0" applyFont="1" applyFill="1" applyAlignment="1">
      <alignment horizontal="left" vertical="center" wrapText="1"/>
    </xf>
    <xf numFmtId="0" fontId="13" fillId="0" borderId="15" xfId="0" applyFont="1" applyBorder="1" applyAlignment="1">
      <alignment horizontal="center" vertical="center" shrinkToFit="1"/>
    </xf>
    <xf numFmtId="0" fontId="16" fillId="15" borderId="48" xfId="0" applyFont="1" applyFill="1" applyBorder="1" applyAlignment="1">
      <alignment horizontal="center" vertical="center"/>
    </xf>
    <xf numFmtId="0" fontId="16" fillId="15" borderId="57" xfId="0" applyFont="1" applyFill="1" applyBorder="1" applyAlignment="1">
      <alignment horizontal="center" vertical="center"/>
    </xf>
    <xf numFmtId="0" fontId="16" fillId="15" borderId="58" xfId="0" applyFont="1" applyFill="1" applyBorder="1" applyAlignment="1">
      <alignment horizontal="center" vertical="center"/>
    </xf>
    <xf numFmtId="0" fontId="25" fillId="0" borderId="52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25" fillId="0" borderId="25" xfId="1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25" fillId="0" borderId="28" xfId="1" applyFont="1" applyBorder="1" applyAlignment="1">
      <alignment horizontal="center" vertical="center"/>
    </xf>
    <xf numFmtId="0" fontId="25" fillId="0" borderId="39" xfId="1" applyFont="1" applyBorder="1" applyAlignment="1">
      <alignment horizontal="center" vertical="center"/>
    </xf>
    <xf numFmtId="0" fontId="16" fillId="5" borderId="46" xfId="7" applyFont="1" applyFill="1" applyBorder="1" applyAlignment="1">
      <alignment horizontal="center" vertical="center"/>
    </xf>
    <xf numFmtId="0" fontId="16" fillId="5" borderId="69" xfId="7" applyFont="1" applyFill="1" applyBorder="1" applyAlignment="1">
      <alignment horizontal="center" vertical="center"/>
    </xf>
    <xf numFmtId="0" fontId="25" fillId="0" borderId="53" xfId="1" applyFont="1" applyBorder="1" applyAlignment="1">
      <alignment horizontal="center" vertical="center"/>
    </xf>
    <xf numFmtId="0" fontId="25" fillId="0" borderId="44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16" borderId="54" xfId="0" applyFont="1" applyFill="1" applyBorder="1" applyAlignment="1">
      <alignment horizontal="center" vertical="center"/>
    </xf>
    <xf numFmtId="0" fontId="16" fillId="16" borderId="51" xfId="0" applyFont="1" applyFill="1" applyBorder="1" applyAlignment="1">
      <alignment horizontal="center" vertical="center"/>
    </xf>
    <xf numFmtId="0" fontId="16" fillId="16" borderId="47" xfId="0" applyFont="1" applyFill="1" applyBorder="1" applyAlignment="1">
      <alignment horizontal="center" vertical="center"/>
    </xf>
    <xf numFmtId="0" fontId="16" fillId="16" borderId="55" xfId="0" applyFont="1" applyFill="1" applyBorder="1" applyAlignment="1">
      <alignment horizontal="center" vertical="center"/>
    </xf>
    <xf numFmtId="0" fontId="16" fillId="16" borderId="4" xfId="0" applyFont="1" applyFill="1" applyBorder="1" applyAlignment="1">
      <alignment horizontal="center" vertical="center"/>
    </xf>
    <xf numFmtId="0" fontId="16" fillId="16" borderId="5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52" xfId="7" applyFont="1" applyBorder="1" applyAlignment="1">
      <alignment horizontal="center" vertical="center"/>
    </xf>
    <xf numFmtId="0" fontId="25" fillId="0" borderId="13" xfId="7" applyFont="1" applyBorder="1" applyAlignment="1">
      <alignment horizontal="center" vertical="center"/>
    </xf>
    <xf numFmtId="0" fontId="25" fillId="0" borderId="28" xfId="7" applyFont="1" applyBorder="1" applyAlignment="1">
      <alignment horizontal="center" vertical="center"/>
    </xf>
    <xf numFmtId="0" fontId="25" fillId="13" borderId="54" xfId="7" applyFont="1" applyFill="1" applyBorder="1" applyAlignment="1">
      <alignment horizontal="center" vertical="center"/>
    </xf>
    <xf numFmtId="0" fontId="25" fillId="13" borderId="47" xfId="7" applyFont="1" applyFill="1" applyBorder="1" applyAlignment="1">
      <alignment horizontal="center" vertical="center"/>
    </xf>
    <xf numFmtId="0" fontId="25" fillId="13" borderId="55" xfId="7" applyFont="1" applyFill="1" applyBorder="1" applyAlignment="1">
      <alignment horizontal="center" vertical="center"/>
    </xf>
    <xf numFmtId="0" fontId="25" fillId="13" borderId="56" xfId="7" applyFont="1" applyFill="1" applyBorder="1" applyAlignment="1">
      <alignment horizontal="center" vertical="center"/>
    </xf>
    <xf numFmtId="0" fontId="28" fillId="7" borderId="48" xfId="7" applyFont="1" applyFill="1" applyBorder="1" applyAlignment="1">
      <alignment horizontal="center" vertical="center"/>
    </xf>
    <xf numFmtId="0" fontId="28" fillId="7" borderId="69" xfId="7" applyFont="1" applyFill="1" applyBorder="1" applyAlignment="1">
      <alignment horizontal="center" vertical="center"/>
    </xf>
    <xf numFmtId="0" fontId="25" fillId="11" borderId="60" xfId="7" applyFont="1" applyFill="1" applyBorder="1" applyAlignment="1">
      <alignment horizontal="center" vertical="center"/>
    </xf>
    <xf numFmtId="0" fontId="25" fillId="11" borderId="71" xfId="7" applyFont="1" applyFill="1" applyBorder="1" applyAlignment="1">
      <alignment horizontal="center" vertical="center"/>
    </xf>
    <xf numFmtId="0" fontId="16" fillId="10" borderId="59" xfId="0" applyFont="1" applyFill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0" fontId="16" fillId="10" borderId="7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15" borderId="46" xfId="0" applyFont="1" applyFill="1" applyBorder="1" applyAlignment="1">
      <alignment horizontal="center" vertical="center"/>
    </xf>
    <xf numFmtId="0" fontId="16" fillId="15" borderId="69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6" borderId="58" xfId="0" applyFont="1" applyFill="1" applyBorder="1" applyAlignment="1">
      <alignment horizontal="center" vertical="center"/>
    </xf>
    <xf numFmtId="0" fontId="25" fillId="11" borderId="59" xfId="7" applyFont="1" applyFill="1" applyBorder="1" applyAlignment="1">
      <alignment horizontal="center" vertical="center"/>
    </xf>
    <xf numFmtId="0" fontId="25" fillId="5" borderId="48" xfId="7" applyFont="1" applyFill="1" applyBorder="1" applyAlignment="1">
      <alignment horizontal="center" vertical="center"/>
    </xf>
    <xf numFmtId="0" fontId="25" fillId="5" borderId="57" xfId="7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center" vertical="center"/>
    </xf>
    <xf numFmtId="0" fontId="16" fillId="5" borderId="69" xfId="0" applyFont="1" applyFill="1" applyBorder="1" applyAlignment="1">
      <alignment horizontal="center" vertical="center"/>
    </xf>
    <xf numFmtId="0" fontId="25" fillId="0" borderId="73" xfId="1" applyFont="1" applyBorder="1" applyAlignment="1">
      <alignment horizontal="center" vertical="center"/>
    </xf>
    <xf numFmtId="0" fontId="25" fillId="0" borderId="61" xfId="1" applyFont="1" applyBorder="1" applyAlignment="1">
      <alignment horizontal="center" vertical="center"/>
    </xf>
    <xf numFmtId="0" fontId="25" fillId="0" borderId="24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25" fillId="0" borderId="14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25" fillId="11" borderId="11" xfId="7" applyFont="1" applyFill="1" applyBorder="1" applyAlignment="1">
      <alignment horizontal="center" vertical="center"/>
    </xf>
    <xf numFmtId="0" fontId="25" fillId="11" borderId="14" xfId="7" applyFont="1" applyFill="1" applyBorder="1" applyAlignment="1">
      <alignment horizontal="center" vertical="center"/>
    </xf>
    <xf numFmtId="0" fontId="25" fillId="11" borderId="63" xfId="7" applyFont="1" applyFill="1" applyBorder="1" applyAlignment="1">
      <alignment horizontal="center" vertical="center"/>
    </xf>
    <xf numFmtId="0" fontId="16" fillId="10" borderId="11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5" fillId="0" borderId="72" xfId="1" applyFont="1" applyBorder="1" applyAlignment="1">
      <alignment horizontal="center" vertical="center"/>
    </xf>
    <xf numFmtId="0" fontId="25" fillId="0" borderId="30" xfId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6" fillId="8" borderId="48" xfId="7" applyFont="1" applyFill="1" applyBorder="1" applyAlignment="1">
      <alignment horizontal="center" vertical="center"/>
    </xf>
    <xf numFmtId="0" fontId="16" fillId="8" borderId="57" xfId="7" applyFont="1" applyFill="1" applyBorder="1" applyAlignment="1">
      <alignment horizontal="center" vertical="center"/>
    </xf>
    <xf numFmtId="0" fontId="16" fillId="8" borderId="69" xfId="7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16" fillId="14" borderId="54" xfId="7" applyFont="1" applyFill="1" applyBorder="1" applyAlignment="1">
      <alignment horizontal="center" vertical="center"/>
    </xf>
    <xf numFmtId="0" fontId="16" fillId="14" borderId="51" xfId="7" applyFont="1" applyFill="1" applyBorder="1" applyAlignment="1">
      <alignment horizontal="center" vertical="center"/>
    </xf>
    <xf numFmtId="0" fontId="16" fillId="14" borderId="47" xfId="7" applyFont="1" applyFill="1" applyBorder="1" applyAlignment="1">
      <alignment horizontal="center" vertical="center"/>
    </xf>
    <xf numFmtId="0" fontId="16" fillId="14" borderId="55" xfId="7" applyFont="1" applyFill="1" applyBorder="1" applyAlignment="1">
      <alignment horizontal="center" vertical="center"/>
    </xf>
    <xf numFmtId="0" fontId="16" fillId="14" borderId="4" xfId="7" applyFont="1" applyFill="1" applyBorder="1" applyAlignment="1">
      <alignment horizontal="center" vertical="center"/>
    </xf>
    <xf numFmtId="0" fontId="16" fillId="14" borderId="56" xfId="7" applyFont="1" applyFill="1" applyBorder="1" applyAlignment="1">
      <alignment horizontal="center" vertical="center"/>
    </xf>
    <xf numFmtId="0" fontId="16" fillId="12" borderId="54" xfId="0" applyFont="1" applyFill="1" applyBorder="1" applyAlignment="1">
      <alignment horizontal="center" vertical="center"/>
    </xf>
    <xf numFmtId="0" fontId="16" fillId="12" borderId="47" xfId="0" applyFont="1" applyFill="1" applyBorder="1" applyAlignment="1">
      <alignment horizontal="center" vertical="center"/>
    </xf>
    <xf numFmtId="0" fontId="16" fillId="12" borderId="55" xfId="0" applyFont="1" applyFill="1" applyBorder="1" applyAlignment="1">
      <alignment horizontal="center" vertical="center"/>
    </xf>
    <xf numFmtId="0" fontId="16" fillId="12" borderId="56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6" fillId="6" borderId="69" xfId="0" applyFont="1" applyFill="1" applyBorder="1" applyAlignment="1">
      <alignment horizontal="center" vertical="center"/>
    </xf>
    <xf numFmtId="0" fontId="35" fillId="3" borderId="90" xfId="7" applyFont="1" applyFill="1" applyBorder="1" applyAlignment="1">
      <alignment horizontal="right" vertical="center"/>
    </xf>
    <xf numFmtId="0" fontId="35" fillId="3" borderId="87" xfId="7" applyFont="1" applyFill="1" applyBorder="1" applyAlignment="1">
      <alignment horizontal="right" vertical="center"/>
    </xf>
    <xf numFmtId="0" fontId="25" fillId="2" borderId="54" xfId="7" applyFont="1" applyFill="1" applyBorder="1" applyAlignment="1">
      <alignment horizontal="center" vertical="center"/>
    </xf>
    <xf numFmtId="0" fontId="25" fillId="2" borderId="51" xfId="7" applyFont="1" applyFill="1" applyBorder="1" applyAlignment="1">
      <alignment horizontal="center" vertical="center"/>
    </xf>
    <xf numFmtId="0" fontId="25" fillId="2" borderId="47" xfId="7" applyFont="1" applyFill="1" applyBorder="1" applyAlignment="1">
      <alignment horizontal="center" vertical="center"/>
    </xf>
    <xf numFmtId="0" fontId="25" fillId="2" borderId="55" xfId="7" applyFont="1" applyFill="1" applyBorder="1" applyAlignment="1">
      <alignment horizontal="center" vertical="center"/>
    </xf>
    <xf numFmtId="0" fontId="25" fillId="2" borderId="4" xfId="7" applyFont="1" applyFill="1" applyBorder="1" applyAlignment="1">
      <alignment horizontal="center" vertical="center"/>
    </xf>
    <xf numFmtId="0" fontId="25" fillId="2" borderId="56" xfId="7" applyFont="1" applyFill="1" applyBorder="1" applyAlignment="1">
      <alignment horizontal="center" vertical="center"/>
    </xf>
    <xf numFmtId="0" fontId="16" fillId="3" borderId="48" xfId="7" applyFont="1" applyFill="1" applyBorder="1" applyAlignment="1">
      <alignment horizontal="center" vertical="center"/>
    </xf>
    <xf numFmtId="0" fontId="16" fillId="3" borderId="57" xfId="7" applyFont="1" applyFill="1" applyBorder="1" applyAlignment="1">
      <alignment horizontal="center" vertical="center"/>
    </xf>
    <xf numFmtId="0" fontId="16" fillId="3" borderId="69" xfId="7" applyFont="1" applyFill="1" applyBorder="1" applyAlignment="1">
      <alignment horizontal="center" vertical="center"/>
    </xf>
    <xf numFmtId="0" fontId="16" fillId="3" borderId="86" xfId="7" applyFont="1" applyFill="1" applyBorder="1" applyAlignment="1">
      <alignment horizontal="center" vertical="center"/>
    </xf>
    <xf numFmtId="0" fontId="16" fillId="3" borderId="83" xfId="7" applyFont="1" applyFill="1" applyBorder="1" applyAlignment="1">
      <alignment horizontal="center" vertical="center"/>
    </xf>
    <xf numFmtId="0" fontId="25" fillId="3" borderId="88" xfId="7" applyFont="1" applyFill="1" applyBorder="1" applyAlignment="1">
      <alignment horizontal="center" vertical="center"/>
    </xf>
    <xf numFmtId="0" fontId="25" fillId="3" borderId="85" xfId="7" applyFont="1" applyFill="1" applyBorder="1" applyAlignment="1">
      <alignment horizontal="center" vertical="center"/>
    </xf>
    <xf numFmtId="0" fontId="35" fillId="3" borderId="89" xfId="7" applyFont="1" applyFill="1" applyBorder="1" applyAlignment="1">
      <alignment horizontal="right" vertical="center"/>
    </xf>
    <xf numFmtId="0" fontId="35" fillId="3" borderId="34" xfId="7" applyFont="1" applyFill="1" applyBorder="1" applyAlignment="1">
      <alignment horizontal="right" vertical="center"/>
    </xf>
    <xf numFmtId="0" fontId="20" fillId="0" borderId="2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55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5" fillId="0" borderId="11" xfId="7" applyFont="1" applyBorder="1" applyAlignment="1">
      <alignment horizontal="center" vertical="center"/>
    </xf>
    <xf numFmtId="0" fontId="25" fillId="0" borderId="8" xfId="7" applyFont="1" applyBorder="1" applyAlignment="1">
      <alignment horizontal="center" vertical="center"/>
    </xf>
    <xf numFmtId="0" fontId="25" fillId="0" borderId="7" xfId="7" applyFont="1" applyBorder="1" applyAlignment="1">
      <alignment horizontal="center" vertical="center"/>
    </xf>
    <xf numFmtId="0" fontId="25" fillId="0" borderId="63" xfId="7" applyFont="1" applyBorder="1" applyAlignment="1">
      <alignment horizontal="center" vertical="center"/>
    </xf>
    <xf numFmtId="0" fontId="16" fillId="15" borderId="64" xfId="0" applyFont="1" applyFill="1" applyBorder="1" applyAlignment="1">
      <alignment horizontal="center" vertical="center"/>
    </xf>
    <xf numFmtId="0" fontId="16" fillId="15" borderId="0" xfId="0" applyFont="1" applyFill="1" applyAlignment="1">
      <alignment horizontal="center" vertical="center"/>
    </xf>
    <xf numFmtId="0" fontId="16" fillId="15" borderId="30" xfId="0" applyFont="1" applyFill="1" applyBorder="1" applyAlignment="1">
      <alignment horizontal="center" vertical="center"/>
    </xf>
    <xf numFmtId="0" fontId="25" fillId="15" borderId="46" xfId="0" applyFont="1" applyFill="1" applyBorder="1" applyAlignment="1">
      <alignment horizontal="center" vertical="center"/>
    </xf>
    <xf numFmtId="0" fontId="25" fillId="15" borderId="57" xfId="0" applyFont="1" applyFill="1" applyBorder="1" applyAlignment="1">
      <alignment horizontal="center" vertical="center"/>
    </xf>
    <xf numFmtId="0" fontId="25" fillId="15" borderId="6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13">
    <cellStyle name="桁区切り 2" xfId="3" xr:uid="{00000000-0005-0000-0000-000000000000}"/>
    <cellStyle name="桁区切り 3" xfId="4" xr:uid="{00000000-0005-0000-0000-000001000000}"/>
    <cellStyle name="桁区切り 4" xfId="5" xr:uid="{00000000-0005-0000-0000-000002000000}"/>
    <cellStyle name="桁区切り 5" xfId="2" xr:uid="{00000000-0005-0000-0000-000003000000}"/>
    <cellStyle name="標準" xfId="0" builtinId="0"/>
    <cellStyle name="標準 2" xfId="6" xr:uid="{00000000-0005-0000-0000-000005000000}"/>
    <cellStyle name="標準 3" xfId="7" xr:uid="{00000000-0005-0000-0000-000006000000}"/>
    <cellStyle name="標準 4" xfId="8" xr:uid="{00000000-0005-0000-0000-000007000000}"/>
    <cellStyle name="標準 5" xfId="9" xr:uid="{00000000-0005-0000-0000-000008000000}"/>
    <cellStyle name="標準 6" xfId="10" xr:uid="{00000000-0005-0000-0000-000009000000}"/>
    <cellStyle name="標準 7" xfId="11" xr:uid="{00000000-0005-0000-0000-00000A000000}"/>
    <cellStyle name="標準 8" xfId="12" xr:uid="{00000000-0005-0000-0000-00000B000000}"/>
    <cellStyle name="標準 9" xfId="1" xr:uid="{00000000-0005-0000-0000-00000C000000}"/>
  </cellStyles>
  <dxfs count="0"/>
  <tableStyles count="0" defaultTableStyle="TableStyleMedium9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0</xdr:col>
      <xdr:colOff>219075</xdr:colOff>
      <xdr:row>1</xdr:row>
      <xdr:rowOff>190500</xdr:rowOff>
    </xdr:to>
    <xdr:pic>
      <xdr:nvPicPr>
        <xdr:cNvPr id="2" name="図 1" descr="KCG_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</xdr:row>
      <xdr:rowOff>0</xdr:rowOff>
    </xdr:from>
    <xdr:to>
      <xdr:col>6</xdr:col>
      <xdr:colOff>0</xdr:colOff>
      <xdr:row>1</xdr:row>
      <xdr:rowOff>190500</xdr:rowOff>
    </xdr:to>
    <xdr:pic>
      <xdr:nvPicPr>
        <xdr:cNvPr id="3" name="図 2" descr="KC_Log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</xdr:row>
      <xdr:rowOff>0</xdr:rowOff>
    </xdr:from>
    <xdr:to>
      <xdr:col>7</xdr:col>
      <xdr:colOff>219075</xdr:colOff>
      <xdr:row>1</xdr:row>
      <xdr:rowOff>190500</xdr:rowOff>
    </xdr:to>
    <xdr:pic>
      <xdr:nvPicPr>
        <xdr:cNvPr id="46" name="図 45" descr="KCG_Logo.png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</xdr:row>
      <xdr:rowOff>0</xdr:rowOff>
    </xdr:from>
    <xdr:to>
      <xdr:col>13</xdr:col>
      <xdr:colOff>0</xdr:colOff>
      <xdr:row>1</xdr:row>
      <xdr:rowOff>190500</xdr:rowOff>
    </xdr:to>
    <xdr:pic>
      <xdr:nvPicPr>
        <xdr:cNvPr id="47" name="図 46" descr="KC_Logo.png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28</xdr:row>
      <xdr:rowOff>0</xdr:rowOff>
    </xdr:from>
    <xdr:to>
      <xdr:col>0</xdr:col>
      <xdr:colOff>219075</xdr:colOff>
      <xdr:row>28</xdr:row>
      <xdr:rowOff>190500</xdr:rowOff>
    </xdr:to>
    <xdr:pic>
      <xdr:nvPicPr>
        <xdr:cNvPr id="48" name="図 47" descr="KCG_Logo.png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28</xdr:row>
      <xdr:rowOff>0</xdr:rowOff>
    </xdr:from>
    <xdr:to>
      <xdr:col>6</xdr:col>
      <xdr:colOff>0</xdr:colOff>
      <xdr:row>28</xdr:row>
      <xdr:rowOff>190500</xdr:rowOff>
    </xdr:to>
    <xdr:pic>
      <xdr:nvPicPr>
        <xdr:cNvPr id="49" name="図 48" descr="KC_Logo.png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55</xdr:row>
      <xdr:rowOff>0</xdr:rowOff>
    </xdr:from>
    <xdr:to>
      <xdr:col>0</xdr:col>
      <xdr:colOff>219075</xdr:colOff>
      <xdr:row>55</xdr:row>
      <xdr:rowOff>190500</xdr:rowOff>
    </xdr:to>
    <xdr:pic>
      <xdr:nvPicPr>
        <xdr:cNvPr id="50" name="図 49" descr="KCG_Logo.png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55</xdr:row>
      <xdr:rowOff>0</xdr:rowOff>
    </xdr:from>
    <xdr:to>
      <xdr:col>6</xdr:col>
      <xdr:colOff>0</xdr:colOff>
      <xdr:row>55</xdr:row>
      <xdr:rowOff>190500</xdr:rowOff>
    </xdr:to>
    <xdr:pic>
      <xdr:nvPicPr>
        <xdr:cNvPr id="51" name="図 50" descr="KC_Logo.png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82</xdr:row>
      <xdr:rowOff>0</xdr:rowOff>
    </xdr:from>
    <xdr:to>
      <xdr:col>0</xdr:col>
      <xdr:colOff>219075</xdr:colOff>
      <xdr:row>82</xdr:row>
      <xdr:rowOff>190500</xdr:rowOff>
    </xdr:to>
    <xdr:pic>
      <xdr:nvPicPr>
        <xdr:cNvPr id="52" name="図 51" descr="KCG_Logo.png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82</xdr:row>
      <xdr:rowOff>0</xdr:rowOff>
    </xdr:from>
    <xdr:to>
      <xdr:col>6</xdr:col>
      <xdr:colOff>0</xdr:colOff>
      <xdr:row>82</xdr:row>
      <xdr:rowOff>190500</xdr:rowOff>
    </xdr:to>
    <xdr:pic>
      <xdr:nvPicPr>
        <xdr:cNvPr id="53" name="図 52" descr="KC_Logo.png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109</xdr:row>
      <xdr:rowOff>0</xdr:rowOff>
    </xdr:from>
    <xdr:to>
      <xdr:col>0</xdr:col>
      <xdr:colOff>219075</xdr:colOff>
      <xdr:row>109</xdr:row>
      <xdr:rowOff>190500</xdr:rowOff>
    </xdr:to>
    <xdr:pic>
      <xdr:nvPicPr>
        <xdr:cNvPr id="54" name="図 53" descr="KCG_Logo.png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109</xdr:row>
      <xdr:rowOff>0</xdr:rowOff>
    </xdr:from>
    <xdr:to>
      <xdr:col>6</xdr:col>
      <xdr:colOff>0</xdr:colOff>
      <xdr:row>109</xdr:row>
      <xdr:rowOff>190500</xdr:rowOff>
    </xdr:to>
    <xdr:pic>
      <xdr:nvPicPr>
        <xdr:cNvPr id="55" name="図 54" descr="KC_Logo.png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136</xdr:row>
      <xdr:rowOff>0</xdr:rowOff>
    </xdr:from>
    <xdr:to>
      <xdr:col>0</xdr:col>
      <xdr:colOff>219075</xdr:colOff>
      <xdr:row>136</xdr:row>
      <xdr:rowOff>190500</xdr:rowOff>
    </xdr:to>
    <xdr:pic>
      <xdr:nvPicPr>
        <xdr:cNvPr id="56" name="図 55" descr="KCG_Logo.png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136</xdr:row>
      <xdr:rowOff>0</xdr:rowOff>
    </xdr:from>
    <xdr:to>
      <xdr:col>6</xdr:col>
      <xdr:colOff>0</xdr:colOff>
      <xdr:row>136</xdr:row>
      <xdr:rowOff>190500</xdr:rowOff>
    </xdr:to>
    <xdr:pic>
      <xdr:nvPicPr>
        <xdr:cNvPr id="57" name="図 56" descr="KC_Logo.png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163</xdr:row>
      <xdr:rowOff>0</xdr:rowOff>
    </xdr:from>
    <xdr:to>
      <xdr:col>0</xdr:col>
      <xdr:colOff>219075</xdr:colOff>
      <xdr:row>163</xdr:row>
      <xdr:rowOff>190500</xdr:rowOff>
    </xdr:to>
    <xdr:pic>
      <xdr:nvPicPr>
        <xdr:cNvPr id="58" name="図 57" descr="KCG_Logo.png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163</xdr:row>
      <xdr:rowOff>0</xdr:rowOff>
    </xdr:from>
    <xdr:to>
      <xdr:col>6</xdr:col>
      <xdr:colOff>0</xdr:colOff>
      <xdr:row>163</xdr:row>
      <xdr:rowOff>190500</xdr:rowOff>
    </xdr:to>
    <xdr:pic>
      <xdr:nvPicPr>
        <xdr:cNvPr id="59" name="図 58" descr="KC_Logo.png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190</xdr:row>
      <xdr:rowOff>0</xdr:rowOff>
    </xdr:from>
    <xdr:to>
      <xdr:col>0</xdr:col>
      <xdr:colOff>219075</xdr:colOff>
      <xdr:row>190</xdr:row>
      <xdr:rowOff>190500</xdr:rowOff>
    </xdr:to>
    <xdr:pic>
      <xdr:nvPicPr>
        <xdr:cNvPr id="60" name="図 59" descr="KCG_Logo.png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190</xdr:row>
      <xdr:rowOff>0</xdr:rowOff>
    </xdr:from>
    <xdr:to>
      <xdr:col>6</xdr:col>
      <xdr:colOff>0</xdr:colOff>
      <xdr:row>190</xdr:row>
      <xdr:rowOff>190500</xdr:rowOff>
    </xdr:to>
    <xdr:pic>
      <xdr:nvPicPr>
        <xdr:cNvPr id="61" name="図 60" descr="KC_Logo.png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217</xdr:row>
      <xdr:rowOff>0</xdr:rowOff>
    </xdr:from>
    <xdr:to>
      <xdr:col>0</xdr:col>
      <xdr:colOff>219075</xdr:colOff>
      <xdr:row>217</xdr:row>
      <xdr:rowOff>190500</xdr:rowOff>
    </xdr:to>
    <xdr:pic>
      <xdr:nvPicPr>
        <xdr:cNvPr id="62" name="図 61" descr="KCG_Logo.png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217</xdr:row>
      <xdr:rowOff>0</xdr:rowOff>
    </xdr:from>
    <xdr:to>
      <xdr:col>6</xdr:col>
      <xdr:colOff>0</xdr:colOff>
      <xdr:row>217</xdr:row>
      <xdr:rowOff>190500</xdr:rowOff>
    </xdr:to>
    <xdr:pic>
      <xdr:nvPicPr>
        <xdr:cNvPr id="63" name="図 62" descr="KC_Logo.png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244</xdr:row>
      <xdr:rowOff>0</xdr:rowOff>
    </xdr:from>
    <xdr:to>
      <xdr:col>0</xdr:col>
      <xdr:colOff>219075</xdr:colOff>
      <xdr:row>244</xdr:row>
      <xdr:rowOff>190500</xdr:rowOff>
    </xdr:to>
    <xdr:pic>
      <xdr:nvPicPr>
        <xdr:cNvPr id="64" name="図 63" descr="KCG_Logo.png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244</xdr:row>
      <xdr:rowOff>0</xdr:rowOff>
    </xdr:from>
    <xdr:to>
      <xdr:col>6</xdr:col>
      <xdr:colOff>0</xdr:colOff>
      <xdr:row>244</xdr:row>
      <xdr:rowOff>190500</xdr:rowOff>
    </xdr:to>
    <xdr:pic>
      <xdr:nvPicPr>
        <xdr:cNvPr id="65" name="図 64" descr="KC_Logo.png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28</xdr:row>
      <xdr:rowOff>0</xdr:rowOff>
    </xdr:from>
    <xdr:to>
      <xdr:col>7</xdr:col>
      <xdr:colOff>219075</xdr:colOff>
      <xdr:row>28</xdr:row>
      <xdr:rowOff>190500</xdr:rowOff>
    </xdr:to>
    <xdr:pic>
      <xdr:nvPicPr>
        <xdr:cNvPr id="66" name="図 65" descr="KCG_Logo.png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28</xdr:row>
      <xdr:rowOff>0</xdr:rowOff>
    </xdr:from>
    <xdr:to>
      <xdr:col>13</xdr:col>
      <xdr:colOff>0</xdr:colOff>
      <xdr:row>28</xdr:row>
      <xdr:rowOff>190500</xdr:rowOff>
    </xdr:to>
    <xdr:pic>
      <xdr:nvPicPr>
        <xdr:cNvPr id="67" name="図 66" descr="KC_Logo.png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55</xdr:row>
      <xdr:rowOff>0</xdr:rowOff>
    </xdr:from>
    <xdr:to>
      <xdr:col>7</xdr:col>
      <xdr:colOff>219075</xdr:colOff>
      <xdr:row>55</xdr:row>
      <xdr:rowOff>190500</xdr:rowOff>
    </xdr:to>
    <xdr:pic>
      <xdr:nvPicPr>
        <xdr:cNvPr id="68" name="図 67" descr="KCG_Logo.png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55</xdr:row>
      <xdr:rowOff>0</xdr:rowOff>
    </xdr:from>
    <xdr:to>
      <xdr:col>13</xdr:col>
      <xdr:colOff>0</xdr:colOff>
      <xdr:row>55</xdr:row>
      <xdr:rowOff>190500</xdr:rowOff>
    </xdr:to>
    <xdr:pic>
      <xdr:nvPicPr>
        <xdr:cNvPr id="69" name="図 68" descr="KC_Logo.png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82</xdr:row>
      <xdr:rowOff>0</xdr:rowOff>
    </xdr:from>
    <xdr:to>
      <xdr:col>7</xdr:col>
      <xdr:colOff>219075</xdr:colOff>
      <xdr:row>82</xdr:row>
      <xdr:rowOff>190500</xdr:rowOff>
    </xdr:to>
    <xdr:pic>
      <xdr:nvPicPr>
        <xdr:cNvPr id="70" name="図 69" descr="KCG_Logo.png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82</xdr:row>
      <xdr:rowOff>0</xdr:rowOff>
    </xdr:from>
    <xdr:to>
      <xdr:col>13</xdr:col>
      <xdr:colOff>0</xdr:colOff>
      <xdr:row>82</xdr:row>
      <xdr:rowOff>190500</xdr:rowOff>
    </xdr:to>
    <xdr:pic>
      <xdr:nvPicPr>
        <xdr:cNvPr id="71" name="図 70" descr="KC_Logo.png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109</xdr:row>
      <xdr:rowOff>0</xdr:rowOff>
    </xdr:from>
    <xdr:to>
      <xdr:col>7</xdr:col>
      <xdr:colOff>219075</xdr:colOff>
      <xdr:row>109</xdr:row>
      <xdr:rowOff>190500</xdr:rowOff>
    </xdr:to>
    <xdr:pic>
      <xdr:nvPicPr>
        <xdr:cNvPr id="72" name="図 71" descr="KCG_Logo.png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109</xdr:row>
      <xdr:rowOff>0</xdr:rowOff>
    </xdr:from>
    <xdr:to>
      <xdr:col>13</xdr:col>
      <xdr:colOff>0</xdr:colOff>
      <xdr:row>109</xdr:row>
      <xdr:rowOff>190500</xdr:rowOff>
    </xdr:to>
    <xdr:pic>
      <xdr:nvPicPr>
        <xdr:cNvPr id="73" name="図 72" descr="KC_Logo.png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136</xdr:row>
      <xdr:rowOff>0</xdr:rowOff>
    </xdr:from>
    <xdr:to>
      <xdr:col>7</xdr:col>
      <xdr:colOff>219075</xdr:colOff>
      <xdr:row>136</xdr:row>
      <xdr:rowOff>190500</xdr:rowOff>
    </xdr:to>
    <xdr:pic>
      <xdr:nvPicPr>
        <xdr:cNvPr id="74" name="図 73" descr="KCG_Logo.png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136</xdr:row>
      <xdr:rowOff>0</xdr:rowOff>
    </xdr:from>
    <xdr:to>
      <xdr:col>13</xdr:col>
      <xdr:colOff>0</xdr:colOff>
      <xdr:row>136</xdr:row>
      <xdr:rowOff>190500</xdr:rowOff>
    </xdr:to>
    <xdr:pic>
      <xdr:nvPicPr>
        <xdr:cNvPr id="75" name="図 74" descr="KC_Logo.png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163</xdr:row>
      <xdr:rowOff>0</xdr:rowOff>
    </xdr:from>
    <xdr:to>
      <xdr:col>7</xdr:col>
      <xdr:colOff>219075</xdr:colOff>
      <xdr:row>163</xdr:row>
      <xdr:rowOff>190500</xdr:rowOff>
    </xdr:to>
    <xdr:pic>
      <xdr:nvPicPr>
        <xdr:cNvPr id="76" name="図 75" descr="KCG_Logo.png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163</xdr:row>
      <xdr:rowOff>0</xdr:rowOff>
    </xdr:from>
    <xdr:to>
      <xdr:col>13</xdr:col>
      <xdr:colOff>0</xdr:colOff>
      <xdr:row>163</xdr:row>
      <xdr:rowOff>190500</xdr:rowOff>
    </xdr:to>
    <xdr:pic>
      <xdr:nvPicPr>
        <xdr:cNvPr id="77" name="図 76" descr="KC_Logo.png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190</xdr:row>
      <xdr:rowOff>0</xdr:rowOff>
    </xdr:from>
    <xdr:to>
      <xdr:col>7</xdr:col>
      <xdr:colOff>219075</xdr:colOff>
      <xdr:row>190</xdr:row>
      <xdr:rowOff>190500</xdr:rowOff>
    </xdr:to>
    <xdr:pic>
      <xdr:nvPicPr>
        <xdr:cNvPr id="78" name="図 77" descr="KCG_Logo.png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190</xdr:row>
      <xdr:rowOff>0</xdr:rowOff>
    </xdr:from>
    <xdr:to>
      <xdr:col>13</xdr:col>
      <xdr:colOff>0</xdr:colOff>
      <xdr:row>190</xdr:row>
      <xdr:rowOff>190500</xdr:rowOff>
    </xdr:to>
    <xdr:pic>
      <xdr:nvPicPr>
        <xdr:cNvPr id="79" name="図 78" descr="KC_Logo.png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217</xdr:row>
      <xdr:rowOff>0</xdr:rowOff>
    </xdr:from>
    <xdr:to>
      <xdr:col>7</xdr:col>
      <xdr:colOff>219075</xdr:colOff>
      <xdr:row>217</xdr:row>
      <xdr:rowOff>190500</xdr:rowOff>
    </xdr:to>
    <xdr:pic>
      <xdr:nvPicPr>
        <xdr:cNvPr id="80" name="図 79" descr="KCG_Logo.png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217</xdr:row>
      <xdr:rowOff>0</xdr:rowOff>
    </xdr:from>
    <xdr:to>
      <xdr:col>13</xdr:col>
      <xdr:colOff>0</xdr:colOff>
      <xdr:row>217</xdr:row>
      <xdr:rowOff>190500</xdr:rowOff>
    </xdr:to>
    <xdr:pic>
      <xdr:nvPicPr>
        <xdr:cNvPr id="81" name="図 80" descr="KC_Logo.png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244</xdr:row>
      <xdr:rowOff>0</xdr:rowOff>
    </xdr:from>
    <xdr:to>
      <xdr:col>7</xdr:col>
      <xdr:colOff>219075</xdr:colOff>
      <xdr:row>244</xdr:row>
      <xdr:rowOff>190500</xdr:rowOff>
    </xdr:to>
    <xdr:pic>
      <xdr:nvPicPr>
        <xdr:cNvPr id="82" name="図 81" descr="KCG_Logo.png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244</xdr:row>
      <xdr:rowOff>0</xdr:rowOff>
    </xdr:from>
    <xdr:to>
      <xdr:col>13</xdr:col>
      <xdr:colOff>0</xdr:colOff>
      <xdr:row>244</xdr:row>
      <xdr:rowOff>190500</xdr:rowOff>
    </xdr:to>
    <xdr:pic>
      <xdr:nvPicPr>
        <xdr:cNvPr id="83" name="図 82" descr="KC_Logo.png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</xdr:row>
      <xdr:rowOff>0</xdr:rowOff>
    </xdr:from>
    <xdr:to>
      <xdr:col>14</xdr:col>
      <xdr:colOff>219075</xdr:colOff>
      <xdr:row>1</xdr:row>
      <xdr:rowOff>190500</xdr:rowOff>
    </xdr:to>
    <xdr:pic>
      <xdr:nvPicPr>
        <xdr:cNvPr id="84" name="図 83" descr="KCG_Logo.png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</xdr:row>
      <xdr:rowOff>0</xdr:rowOff>
    </xdr:from>
    <xdr:to>
      <xdr:col>20</xdr:col>
      <xdr:colOff>0</xdr:colOff>
      <xdr:row>1</xdr:row>
      <xdr:rowOff>190500</xdr:rowOff>
    </xdr:to>
    <xdr:pic>
      <xdr:nvPicPr>
        <xdr:cNvPr id="85" name="図 84" descr="KC_Logo.png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28</xdr:row>
      <xdr:rowOff>0</xdr:rowOff>
    </xdr:from>
    <xdr:to>
      <xdr:col>14</xdr:col>
      <xdr:colOff>219075</xdr:colOff>
      <xdr:row>28</xdr:row>
      <xdr:rowOff>190500</xdr:rowOff>
    </xdr:to>
    <xdr:pic>
      <xdr:nvPicPr>
        <xdr:cNvPr id="86" name="図 85" descr="KCG_Logo.png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28</xdr:row>
      <xdr:rowOff>0</xdr:rowOff>
    </xdr:from>
    <xdr:to>
      <xdr:col>20</xdr:col>
      <xdr:colOff>0</xdr:colOff>
      <xdr:row>28</xdr:row>
      <xdr:rowOff>190500</xdr:rowOff>
    </xdr:to>
    <xdr:pic>
      <xdr:nvPicPr>
        <xdr:cNvPr id="87" name="図 86" descr="KC_Logo.png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55</xdr:row>
      <xdr:rowOff>0</xdr:rowOff>
    </xdr:from>
    <xdr:to>
      <xdr:col>14</xdr:col>
      <xdr:colOff>219075</xdr:colOff>
      <xdr:row>55</xdr:row>
      <xdr:rowOff>190500</xdr:rowOff>
    </xdr:to>
    <xdr:pic>
      <xdr:nvPicPr>
        <xdr:cNvPr id="88" name="図 87" descr="KCG_Logo.png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55</xdr:row>
      <xdr:rowOff>0</xdr:rowOff>
    </xdr:from>
    <xdr:to>
      <xdr:col>20</xdr:col>
      <xdr:colOff>0</xdr:colOff>
      <xdr:row>55</xdr:row>
      <xdr:rowOff>190500</xdr:rowOff>
    </xdr:to>
    <xdr:pic>
      <xdr:nvPicPr>
        <xdr:cNvPr id="89" name="図 88" descr="KC_Logo.png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82</xdr:row>
      <xdr:rowOff>0</xdr:rowOff>
    </xdr:from>
    <xdr:to>
      <xdr:col>14</xdr:col>
      <xdr:colOff>219075</xdr:colOff>
      <xdr:row>82</xdr:row>
      <xdr:rowOff>190500</xdr:rowOff>
    </xdr:to>
    <xdr:pic>
      <xdr:nvPicPr>
        <xdr:cNvPr id="92" name="図 91" descr="KCG_Logo.png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82</xdr:row>
      <xdr:rowOff>0</xdr:rowOff>
    </xdr:from>
    <xdr:to>
      <xdr:col>20</xdr:col>
      <xdr:colOff>0</xdr:colOff>
      <xdr:row>82</xdr:row>
      <xdr:rowOff>190500</xdr:rowOff>
    </xdr:to>
    <xdr:pic>
      <xdr:nvPicPr>
        <xdr:cNvPr id="93" name="図 92" descr="KC_Logo.png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109</xdr:row>
      <xdr:rowOff>0</xdr:rowOff>
    </xdr:from>
    <xdr:to>
      <xdr:col>14</xdr:col>
      <xdr:colOff>219075</xdr:colOff>
      <xdr:row>109</xdr:row>
      <xdr:rowOff>190500</xdr:rowOff>
    </xdr:to>
    <xdr:pic>
      <xdr:nvPicPr>
        <xdr:cNvPr id="94" name="図 93" descr="KCG_Logo.png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109</xdr:row>
      <xdr:rowOff>0</xdr:rowOff>
    </xdr:from>
    <xdr:to>
      <xdr:col>20</xdr:col>
      <xdr:colOff>0</xdr:colOff>
      <xdr:row>109</xdr:row>
      <xdr:rowOff>190500</xdr:rowOff>
    </xdr:to>
    <xdr:pic>
      <xdr:nvPicPr>
        <xdr:cNvPr id="95" name="図 94" descr="KC_Logo.png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136</xdr:row>
      <xdr:rowOff>0</xdr:rowOff>
    </xdr:from>
    <xdr:to>
      <xdr:col>14</xdr:col>
      <xdr:colOff>219075</xdr:colOff>
      <xdr:row>136</xdr:row>
      <xdr:rowOff>190500</xdr:rowOff>
    </xdr:to>
    <xdr:pic>
      <xdr:nvPicPr>
        <xdr:cNvPr id="96" name="図 95" descr="KCG_Logo.png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136</xdr:row>
      <xdr:rowOff>0</xdr:rowOff>
    </xdr:from>
    <xdr:to>
      <xdr:col>20</xdr:col>
      <xdr:colOff>0</xdr:colOff>
      <xdr:row>136</xdr:row>
      <xdr:rowOff>190500</xdr:rowOff>
    </xdr:to>
    <xdr:pic>
      <xdr:nvPicPr>
        <xdr:cNvPr id="97" name="図 96" descr="KC_Logo.png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163</xdr:row>
      <xdr:rowOff>0</xdr:rowOff>
    </xdr:from>
    <xdr:to>
      <xdr:col>14</xdr:col>
      <xdr:colOff>219075</xdr:colOff>
      <xdr:row>163</xdr:row>
      <xdr:rowOff>190500</xdr:rowOff>
    </xdr:to>
    <xdr:pic>
      <xdr:nvPicPr>
        <xdr:cNvPr id="98" name="図 97" descr="KCG_Logo.png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163</xdr:row>
      <xdr:rowOff>0</xdr:rowOff>
    </xdr:from>
    <xdr:to>
      <xdr:col>20</xdr:col>
      <xdr:colOff>0</xdr:colOff>
      <xdr:row>163</xdr:row>
      <xdr:rowOff>190500</xdr:rowOff>
    </xdr:to>
    <xdr:pic>
      <xdr:nvPicPr>
        <xdr:cNvPr id="99" name="図 98" descr="KC_Logo.png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190</xdr:row>
      <xdr:rowOff>0</xdr:rowOff>
    </xdr:from>
    <xdr:to>
      <xdr:col>14</xdr:col>
      <xdr:colOff>219075</xdr:colOff>
      <xdr:row>190</xdr:row>
      <xdr:rowOff>190500</xdr:rowOff>
    </xdr:to>
    <xdr:pic>
      <xdr:nvPicPr>
        <xdr:cNvPr id="100" name="図 99" descr="KCG_Logo.png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190</xdr:row>
      <xdr:rowOff>0</xdr:rowOff>
    </xdr:from>
    <xdr:to>
      <xdr:col>20</xdr:col>
      <xdr:colOff>0</xdr:colOff>
      <xdr:row>190</xdr:row>
      <xdr:rowOff>190500</xdr:rowOff>
    </xdr:to>
    <xdr:pic>
      <xdr:nvPicPr>
        <xdr:cNvPr id="101" name="図 100" descr="KC_Logo.png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217</xdr:row>
      <xdr:rowOff>0</xdr:rowOff>
    </xdr:from>
    <xdr:to>
      <xdr:col>14</xdr:col>
      <xdr:colOff>219075</xdr:colOff>
      <xdr:row>217</xdr:row>
      <xdr:rowOff>190500</xdr:rowOff>
    </xdr:to>
    <xdr:pic>
      <xdr:nvPicPr>
        <xdr:cNvPr id="102" name="図 101" descr="KCG_Logo.png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217</xdr:row>
      <xdr:rowOff>0</xdr:rowOff>
    </xdr:from>
    <xdr:to>
      <xdr:col>20</xdr:col>
      <xdr:colOff>0</xdr:colOff>
      <xdr:row>217</xdr:row>
      <xdr:rowOff>190500</xdr:rowOff>
    </xdr:to>
    <xdr:pic>
      <xdr:nvPicPr>
        <xdr:cNvPr id="103" name="図 102" descr="KC_Logo.png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244</xdr:row>
      <xdr:rowOff>0</xdr:rowOff>
    </xdr:from>
    <xdr:to>
      <xdr:col>14</xdr:col>
      <xdr:colOff>219075</xdr:colOff>
      <xdr:row>244</xdr:row>
      <xdr:rowOff>190500</xdr:rowOff>
    </xdr:to>
    <xdr:pic>
      <xdr:nvPicPr>
        <xdr:cNvPr id="104" name="図 103" descr="KCG_Logo.png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244</xdr:row>
      <xdr:rowOff>0</xdr:rowOff>
    </xdr:from>
    <xdr:to>
      <xdr:col>20</xdr:col>
      <xdr:colOff>0</xdr:colOff>
      <xdr:row>244</xdr:row>
      <xdr:rowOff>190500</xdr:rowOff>
    </xdr:to>
    <xdr:pic>
      <xdr:nvPicPr>
        <xdr:cNvPr id="105" name="図 104" descr="KC_Logo.png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</xdr:row>
      <xdr:rowOff>0</xdr:rowOff>
    </xdr:from>
    <xdr:to>
      <xdr:col>21</xdr:col>
      <xdr:colOff>219075</xdr:colOff>
      <xdr:row>1</xdr:row>
      <xdr:rowOff>190500</xdr:rowOff>
    </xdr:to>
    <xdr:pic>
      <xdr:nvPicPr>
        <xdr:cNvPr id="106" name="図 105" descr="KCG_Logo.png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</xdr:row>
      <xdr:rowOff>0</xdr:rowOff>
    </xdr:from>
    <xdr:to>
      <xdr:col>27</xdr:col>
      <xdr:colOff>0</xdr:colOff>
      <xdr:row>1</xdr:row>
      <xdr:rowOff>190500</xdr:rowOff>
    </xdr:to>
    <xdr:pic>
      <xdr:nvPicPr>
        <xdr:cNvPr id="107" name="図 106" descr="KC_Logo.png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28</xdr:row>
      <xdr:rowOff>0</xdr:rowOff>
    </xdr:from>
    <xdr:to>
      <xdr:col>21</xdr:col>
      <xdr:colOff>219075</xdr:colOff>
      <xdr:row>28</xdr:row>
      <xdr:rowOff>190500</xdr:rowOff>
    </xdr:to>
    <xdr:pic>
      <xdr:nvPicPr>
        <xdr:cNvPr id="108" name="図 107" descr="KCG_Logo.png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28</xdr:row>
      <xdr:rowOff>0</xdr:rowOff>
    </xdr:from>
    <xdr:to>
      <xdr:col>27</xdr:col>
      <xdr:colOff>0</xdr:colOff>
      <xdr:row>28</xdr:row>
      <xdr:rowOff>190500</xdr:rowOff>
    </xdr:to>
    <xdr:pic>
      <xdr:nvPicPr>
        <xdr:cNvPr id="109" name="図 108" descr="KC_Logo.png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55</xdr:row>
      <xdr:rowOff>0</xdr:rowOff>
    </xdr:from>
    <xdr:to>
      <xdr:col>21</xdr:col>
      <xdr:colOff>219075</xdr:colOff>
      <xdr:row>55</xdr:row>
      <xdr:rowOff>190500</xdr:rowOff>
    </xdr:to>
    <xdr:pic>
      <xdr:nvPicPr>
        <xdr:cNvPr id="110" name="図 109" descr="KCG_Logo.png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55</xdr:row>
      <xdr:rowOff>0</xdr:rowOff>
    </xdr:from>
    <xdr:to>
      <xdr:col>27</xdr:col>
      <xdr:colOff>0</xdr:colOff>
      <xdr:row>55</xdr:row>
      <xdr:rowOff>190500</xdr:rowOff>
    </xdr:to>
    <xdr:pic>
      <xdr:nvPicPr>
        <xdr:cNvPr id="111" name="図 110" descr="KC_Logo.png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82</xdr:row>
      <xdr:rowOff>0</xdr:rowOff>
    </xdr:from>
    <xdr:to>
      <xdr:col>21</xdr:col>
      <xdr:colOff>219075</xdr:colOff>
      <xdr:row>82</xdr:row>
      <xdr:rowOff>190500</xdr:rowOff>
    </xdr:to>
    <xdr:pic>
      <xdr:nvPicPr>
        <xdr:cNvPr id="112" name="図 111" descr="KCG_Logo.png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82</xdr:row>
      <xdr:rowOff>0</xdr:rowOff>
    </xdr:from>
    <xdr:to>
      <xdr:col>27</xdr:col>
      <xdr:colOff>0</xdr:colOff>
      <xdr:row>82</xdr:row>
      <xdr:rowOff>190500</xdr:rowOff>
    </xdr:to>
    <xdr:pic>
      <xdr:nvPicPr>
        <xdr:cNvPr id="113" name="図 112" descr="KC_Logo.png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109</xdr:row>
      <xdr:rowOff>0</xdr:rowOff>
    </xdr:from>
    <xdr:to>
      <xdr:col>21</xdr:col>
      <xdr:colOff>219075</xdr:colOff>
      <xdr:row>109</xdr:row>
      <xdr:rowOff>190500</xdr:rowOff>
    </xdr:to>
    <xdr:pic>
      <xdr:nvPicPr>
        <xdr:cNvPr id="114" name="図 113" descr="KCG_Logo.png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109</xdr:row>
      <xdr:rowOff>0</xdr:rowOff>
    </xdr:from>
    <xdr:to>
      <xdr:col>27</xdr:col>
      <xdr:colOff>0</xdr:colOff>
      <xdr:row>109</xdr:row>
      <xdr:rowOff>190500</xdr:rowOff>
    </xdr:to>
    <xdr:pic>
      <xdr:nvPicPr>
        <xdr:cNvPr id="115" name="図 114" descr="KC_Logo.png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136</xdr:row>
      <xdr:rowOff>0</xdr:rowOff>
    </xdr:from>
    <xdr:to>
      <xdr:col>21</xdr:col>
      <xdr:colOff>219075</xdr:colOff>
      <xdr:row>136</xdr:row>
      <xdr:rowOff>190500</xdr:rowOff>
    </xdr:to>
    <xdr:pic>
      <xdr:nvPicPr>
        <xdr:cNvPr id="116" name="図 115" descr="KCG_Logo.png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136</xdr:row>
      <xdr:rowOff>0</xdr:rowOff>
    </xdr:from>
    <xdr:to>
      <xdr:col>27</xdr:col>
      <xdr:colOff>0</xdr:colOff>
      <xdr:row>136</xdr:row>
      <xdr:rowOff>190500</xdr:rowOff>
    </xdr:to>
    <xdr:pic>
      <xdr:nvPicPr>
        <xdr:cNvPr id="117" name="図 116" descr="KC_Logo.png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163</xdr:row>
      <xdr:rowOff>0</xdr:rowOff>
    </xdr:from>
    <xdr:to>
      <xdr:col>21</xdr:col>
      <xdr:colOff>219075</xdr:colOff>
      <xdr:row>163</xdr:row>
      <xdr:rowOff>190500</xdr:rowOff>
    </xdr:to>
    <xdr:pic>
      <xdr:nvPicPr>
        <xdr:cNvPr id="118" name="図 117" descr="KCG_Logo.png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163</xdr:row>
      <xdr:rowOff>0</xdr:rowOff>
    </xdr:from>
    <xdr:to>
      <xdr:col>27</xdr:col>
      <xdr:colOff>0</xdr:colOff>
      <xdr:row>163</xdr:row>
      <xdr:rowOff>190500</xdr:rowOff>
    </xdr:to>
    <xdr:pic>
      <xdr:nvPicPr>
        <xdr:cNvPr id="119" name="図 118" descr="KC_Logo.png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190</xdr:row>
      <xdr:rowOff>0</xdr:rowOff>
    </xdr:from>
    <xdr:to>
      <xdr:col>21</xdr:col>
      <xdr:colOff>219075</xdr:colOff>
      <xdr:row>190</xdr:row>
      <xdr:rowOff>190500</xdr:rowOff>
    </xdr:to>
    <xdr:pic>
      <xdr:nvPicPr>
        <xdr:cNvPr id="120" name="図 119" descr="KCG_Logo.png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190</xdr:row>
      <xdr:rowOff>0</xdr:rowOff>
    </xdr:from>
    <xdr:to>
      <xdr:col>27</xdr:col>
      <xdr:colOff>0</xdr:colOff>
      <xdr:row>190</xdr:row>
      <xdr:rowOff>190500</xdr:rowOff>
    </xdr:to>
    <xdr:pic>
      <xdr:nvPicPr>
        <xdr:cNvPr id="121" name="図 120" descr="KC_Logo.png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217</xdr:row>
      <xdr:rowOff>0</xdr:rowOff>
    </xdr:from>
    <xdr:to>
      <xdr:col>21</xdr:col>
      <xdr:colOff>219075</xdr:colOff>
      <xdr:row>217</xdr:row>
      <xdr:rowOff>190500</xdr:rowOff>
    </xdr:to>
    <xdr:pic>
      <xdr:nvPicPr>
        <xdr:cNvPr id="122" name="図 121" descr="KCG_Logo.png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217</xdr:row>
      <xdr:rowOff>0</xdr:rowOff>
    </xdr:from>
    <xdr:to>
      <xdr:col>27</xdr:col>
      <xdr:colOff>0</xdr:colOff>
      <xdr:row>217</xdr:row>
      <xdr:rowOff>190500</xdr:rowOff>
    </xdr:to>
    <xdr:pic>
      <xdr:nvPicPr>
        <xdr:cNvPr id="123" name="図 122" descr="KC_Logo.png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244</xdr:row>
      <xdr:rowOff>0</xdr:rowOff>
    </xdr:from>
    <xdr:to>
      <xdr:col>21</xdr:col>
      <xdr:colOff>219075</xdr:colOff>
      <xdr:row>244</xdr:row>
      <xdr:rowOff>190500</xdr:rowOff>
    </xdr:to>
    <xdr:pic>
      <xdr:nvPicPr>
        <xdr:cNvPr id="124" name="図 123" descr="KCG_Logo.png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244</xdr:row>
      <xdr:rowOff>0</xdr:rowOff>
    </xdr:from>
    <xdr:to>
      <xdr:col>27</xdr:col>
      <xdr:colOff>0</xdr:colOff>
      <xdr:row>244</xdr:row>
      <xdr:rowOff>190500</xdr:rowOff>
    </xdr:to>
    <xdr:pic>
      <xdr:nvPicPr>
        <xdr:cNvPr id="125" name="図 124" descr="KC_Logo.png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</xdr:row>
      <xdr:rowOff>0</xdr:rowOff>
    </xdr:from>
    <xdr:to>
      <xdr:col>28</xdr:col>
      <xdr:colOff>219075</xdr:colOff>
      <xdr:row>1</xdr:row>
      <xdr:rowOff>190500</xdr:rowOff>
    </xdr:to>
    <xdr:pic>
      <xdr:nvPicPr>
        <xdr:cNvPr id="126" name="図 125" descr="KCG_Logo.png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</xdr:row>
      <xdr:rowOff>0</xdr:rowOff>
    </xdr:from>
    <xdr:to>
      <xdr:col>34</xdr:col>
      <xdr:colOff>0</xdr:colOff>
      <xdr:row>1</xdr:row>
      <xdr:rowOff>190500</xdr:rowOff>
    </xdr:to>
    <xdr:pic>
      <xdr:nvPicPr>
        <xdr:cNvPr id="127" name="図 126" descr="KC_Logo.png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28</xdr:row>
      <xdr:rowOff>0</xdr:rowOff>
    </xdr:from>
    <xdr:to>
      <xdr:col>28</xdr:col>
      <xdr:colOff>219075</xdr:colOff>
      <xdr:row>28</xdr:row>
      <xdr:rowOff>190500</xdr:rowOff>
    </xdr:to>
    <xdr:pic>
      <xdr:nvPicPr>
        <xdr:cNvPr id="128" name="図 127" descr="KCG_Logo.png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28</xdr:row>
      <xdr:rowOff>0</xdr:rowOff>
    </xdr:from>
    <xdr:to>
      <xdr:col>34</xdr:col>
      <xdr:colOff>0</xdr:colOff>
      <xdr:row>28</xdr:row>
      <xdr:rowOff>190500</xdr:rowOff>
    </xdr:to>
    <xdr:pic>
      <xdr:nvPicPr>
        <xdr:cNvPr id="129" name="図 128" descr="KC_Logo.png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55</xdr:row>
      <xdr:rowOff>0</xdr:rowOff>
    </xdr:from>
    <xdr:to>
      <xdr:col>28</xdr:col>
      <xdr:colOff>219075</xdr:colOff>
      <xdr:row>55</xdr:row>
      <xdr:rowOff>190500</xdr:rowOff>
    </xdr:to>
    <xdr:pic>
      <xdr:nvPicPr>
        <xdr:cNvPr id="130" name="図 129" descr="KCG_Logo.png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55</xdr:row>
      <xdr:rowOff>0</xdr:rowOff>
    </xdr:from>
    <xdr:to>
      <xdr:col>34</xdr:col>
      <xdr:colOff>0</xdr:colOff>
      <xdr:row>55</xdr:row>
      <xdr:rowOff>190500</xdr:rowOff>
    </xdr:to>
    <xdr:pic>
      <xdr:nvPicPr>
        <xdr:cNvPr id="131" name="図 130" descr="KC_Logo.png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82</xdr:row>
      <xdr:rowOff>0</xdr:rowOff>
    </xdr:from>
    <xdr:to>
      <xdr:col>28</xdr:col>
      <xdr:colOff>219075</xdr:colOff>
      <xdr:row>82</xdr:row>
      <xdr:rowOff>190500</xdr:rowOff>
    </xdr:to>
    <xdr:pic>
      <xdr:nvPicPr>
        <xdr:cNvPr id="132" name="図 131" descr="KCG_Logo.png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82</xdr:row>
      <xdr:rowOff>0</xdr:rowOff>
    </xdr:from>
    <xdr:to>
      <xdr:col>34</xdr:col>
      <xdr:colOff>0</xdr:colOff>
      <xdr:row>82</xdr:row>
      <xdr:rowOff>190500</xdr:rowOff>
    </xdr:to>
    <xdr:pic>
      <xdr:nvPicPr>
        <xdr:cNvPr id="133" name="図 132" descr="KC_Logo.png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109</xdr:row>
      <xdr:rowOff>0</xdr:rowOff>
    </xdr:from>
    <xdr:to>
      <xdr:col>28</xdr:col>
      <xdr:colOff>219075</xdr:colOff>
      <xdr:row>109</xdr:row>
      <xdr:rowOff>190500</xdr:rowOff>
    </xdr:to>
    <xdr:pic>
      <xdr:nvPicPr>
        <xdr:cNvPr id="134" name="図 133" descr="KCG_Logo.png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109</xdr:row>
      <xdr:rowOff>0</xdr:rowOff>
    </xdr:from>
    <xdr:to>
      <xdr:col>34</xdr:col>
      <xdr:colOff>0</xdr:colOff>
      <xdr:row>109</xdr:row>
      <xdr:rowOff>190500</xdr:rowOff>
    </xdr:to>
    <xdr:pic>
      <xdr:nvPicPr>
        <xdr:cNvPr id="135" name="図 134" descr="KC_Logo.png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136</xdr:row>
      <xdr:rowOff>0</xdr:rowOff>
    </xdr:from>
    <xdr:to>
      <xdr:col>28</xdr:col>
      <xdr:colOff>219075</xdr:colOff>
      <xdr:row>136</xdr:row>
      <xdr:rowOff>190500</xdr:rowOff>
    </xdr:to>
    <xdr:pic>
      <xdr:nvPicPr>
        <xdr:cNvPr id="136" name="図 135" descr="KCG_Logo.png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136</xdr:row>
      <xdr:rowOff>0</xdr:rowOff>
    </xdr:from>
    <xdr:to>
      <xdr:col>34</xdr:col>
      <xdr:colOff>0</xdr:colOff>
      <xdr:row>136</xdr:row>
      <xdr:rowOff>190500</xdr:rowOff>
    </xdr:to>
    <xdr:pic>
      <xdr:nvPicPr>
        <xdr:cNvPr id="137" name="図 136" descr="KC_Logo.png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163</xdr:row>
      <xdr:rowOff>0</xdr:rowOff>
    </xdr:from>
    <xdr:to>
      <xdr:col>28</xdr:col>
      <xdr:colOff>219075</xdr:colOff>
      <xdr:row>163</xdr:row>
      <xdr:rowOff>190500</xdr:rowOff>
    </xdr:to>
    <xdr:pic>
      <xdr:nvPicPr>
        <xdr:cNvPr id="138" name="図 137" descr="KCG_Logo.png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163</xdr:row>
      <xdr:rowOff>0</xdr:rowOff>
    </xdr:from>
    <xdr:to>
      <xdr:col>34</xdr:col>
      <xdr:colOff>0</xdr:colOff>
      <xdr:row>163</xdr:row>
      <xdr:rowOff>190500</xdr:rowOff>
    </xdr:to>
    <xdr:pic>
      <xdr:nvPicPr>
        <xdr:cNvPr id="139" name="図 138" descr="KC_Logo.png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190</xdr:row>
      <xdr:rowOff>0</xdr:rowOff>
    </xdr:from>
    <xdr:to>
      <xdr:col>28</xdr:col>
      <xdr:colOff>219075</xdr:colOff>
      <xdr:row>190</xdr:row>
      <xdr:rowOff>190500</xdr:rowOff>
    </xdr:to>
    <xdr:pic>
      <xdr:nvPicPr>
        <xdr:cNvPr id="140" name="図 139" descr="KCG_Logo.png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190</xdr:row>
      <xdr:rowOff>0</xdr:rowOff>
    </xdr:from>
    <xdr:to>
      <xdr:col>34</xdr:col>
      <xdr:colOff>0</xdr:colOff>
      <xdr:row>190</xdr:row>
      <xdr:rowOff>190500</xdr:rowOff>
    </xdr:to>
    <xdr:pic>
      <xdr:nvPicPr>
        <xdr:cNvPr id="141" name="図 140" descr="KC_Logo.png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217</xdr:row>
      <xdr:rowOff>0</xdr:rowOff>
    </xdr:from>
    <xdr:to>
      <xdr:col>28</xdr:col>
      <xdr:colOff>219075</xdr:colOff>
      <xdr:row>217</xdr:row>
      <xdr:rowOff>190500</xdr:rowOff>
    </xdr:to>
    <xdr:pic>
      <xdr:nvPicPr>
        <xdr:cNvPr id="142" name="図 141" descr="KCG_Logo.png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217</xdr:row>
      <xdr:rowOff>0</xdr:rowOff>
    </xdr:from>
    <xdr:to>
      <xdr:col>34</xdr:col>
      <xdr:colOff>0</xdr:colOff>
      <xdr:row>217</xdr:row>
      <xdr:rowOff>190500</xdr:rowOff>
    </xdr:to>
    <xdr:pic>
      <xdr:nvPicPr>
        <xdr:cNvPr id="143" name="図 142" descr="KC_Logo.png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244</xdr:row>
      <xdr:rowOff>0</xdr:rowOff>
    </xdr:from>
    <xdr:to>
      <xdr:col>28</xdr:col>
      <xdr:colOff>219075</xdr:colOff>
      <xdr:row>244</xdr:row>
      <xdr:rowOff>190500</xdr:rowOff>
    </xdr:to>
    <xdr:pic>
      <xdr:nvPicPr>
        <xdr:cNvPr id="144" name="図 143" descr="KCG_Logo.png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244</xdr:row>
      <xdr:rowOff>0</xdr:rowOff>
    </xdr:from>
    <xdr:to>
      <xdr:col>34</xdr:col>
      <xdr:colOff>0</xdr:colOff>
      <xdr:row>244</xdr:row>
      <xdr:rowOff>190500</xdr:rowOff>
    </xdr:to>
    <xdr:pic>
      <xdr:nvPicPr>
        <xdr:cNvPr id="145" name="図 144" descr="KC_Logo.png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</xdr:row>
      <xdr:rowOff>0</xdr:rowOff>
    </xdr:from>
    <xdr:to>
      <xdr:col>35</xdr:col>
      <xdr:colOff>219075</xdr:colOff>
      <xdr:row>1</xdr:row>
      <xdr:rowOff>190500</xdr:rowOff>
    </xdr:to>
    <xdr:pic>
      <xdr:nvPicPr>
        <xdr:cNvPr id="146" name="図 145" descr="KCG_Logo.png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</xdr:row>
      <xdr:rowOff>0</xdr:rowOff>
    </xdr:from>
    <xdr:to>
      <xdr:col>41</xdr:col>
      <xdr:colOff>0</xdr:colOff>
      <xdr:row>1</xdr:row>
      <xdr:rowOff>190500</xdr:rowOff>
    </xdr:to>
    <xdr:pic>
      <xdr:nvPicPr>
        <xdr:cNvPr id="147" name="図 146" descr="KC_Logo.png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28</xdr:row>
      <xdr:rowOff>0</xdr:rowOff>
    </xdr:from>
    <xdr:to>
      <xdr:col>35</xdr:col>
      <xdr:colOff>219075</xdr:colOff>
      <xdr:row>28</xdr:row>
      <xdr:rowOff>190500</xdr:rowOff>
    </xdr:to>
    <xdr:pic>
      <xdr:nvPicPr>
        <xdr:cNvPr id="148" name="図 147" descr="KCG_Logo.png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28</xdr:row>
      <xdr:rowOff>0</xdr:rowOff>
    </xdr:from>
    <xdr:to>
      <xdr:col>41</xdr:col>
      <xdr:colOff>0</xdr:colOff>
      <xdr:row>28</xdr:row>
      <xdr:rowOff>190500</xdr:rowOff>
    </xdr:to>
    <xdr:pic>
      <xdr:nvPicPr>
        <xdr:cNvPr id="149" name="図 148" descr="KC_Logo.png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55</xdr:row>
      <xdr:rowOff>0</xdr:rowOff>
    </xdr:from>
    <xdr:to>
      <xdr:col>35</xdr:col>
      <xdr:colOff>219075</xdr:colOff>
      <xdr:row>55</xdr:row>
      <xdr:rowOff>190500</xdr:rowOff>
    </xdr:to>
    <xdr:pic>
      <xdr:nvPicPr>
        <xdr:cNvPr id="150" name="図 149" descr="KCG_Logo.png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55</xdr:row>
      <xdr:rowOff>0</xdr:rowOff>
    </xdr:from>
    <xdr:to>
      <xdr:col>41</xdr:col>
      <xdr:colOff>0</xdr:colOff>
      <xdr:row>55</xdr:row>
      <xdr:rowOff>190500</xdr:rowOff>
    </xdr:to>
    <xdr:pic>
      <xdr:nvPicPr>
        <xdr:cNvPr id="151" name="図 150" descr="KC_Logo.png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82</xdr:row>
      <xdr:rowOff>0</xdr:rowOff>
    </xdr:from>
    <xdr:to>
      <xdr:col>35</xdr:col>
      <xdr:colOff>219075</xdr:colOff>
      <xdr:row>82</xdr:row>
      <xdr:rowOff>190500</xdr:rowOff>
    </xdr:to>
    <xdr:pic>
      <xdr:nvPicPr>
        <xdr:cNvPr id="152" name="図 151" descr="KCG_Logo.png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82</xdr:row>
      <xdr:rowOff>0</xdr:rowOff>
    </xdr:from>
    <xdr:to>
      <xdr:col>41</xdr:col>
      <xdr:colOff>0</xdr:colOff>
      <xdr:row>82</xdr:row>
      <xdr:rowOff>190500</xdr:rowOff>
    </xdr:to>
    <xdr:pic>
      <xdr:nvPicPr>
        <xdr:cNvPr id="153" name="図 152" descr="KC_Logo.png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109</xdr:row>
      <xdr:rowOff>0</xdr:rowOff>
    </xdr:from>
    <xdr:to>
      <xdr:col>35</xdr:col>
      <xdr:colOff>219075</xdr:colOff>
      <xdr:row>109</xdr:row>
      <xdr:rowOff>190500</xdr:rowOff>
    </xdr:to>
    <xdr:pic>
      <xdr:nvPicPr>
        <xdr:cNvPr id="154" name="図 153" descr="KCG_Logo.png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109</xdr:row>
      <xdr:rowOff>0</xdr:rowOff>
    </xdr:from>
    <xdr:to>
      <xdr:col>41</xdr:col>
      <xdr:colOff>0</xdr:colOff>
      <xdr:row>109</xdr:row>
      <xdr:rowOff>190500</xdr:rowOff>
    </xdr:to>
    <xdr:pic>
      <xdr:nvPicPr>
        <xdr:cNvPr id="155" name="図 154" descr="KC_Logo.png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136</xdr:row>
      <xdr:rowOff>0</xdr:rowOff>
    </xdr:from>
    <xdr:to>
      <xdr:col>35</xdr:col>
      <xdr:colOff>219075</xdr:colOff>
      <xdr:row>136</xdr:row>
      <xdr:rowOff>190500</xdr:rowOff>
    </xdr:to>
    <xdr:pic>
      <xdr:nvPicPr>
        <xdr:cNvPr id="156" name="図 155" descr="KCG_Logo.png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136</xdr:row>
      <xdr:rowOff>0</xdr:rowOff>
    </xdr:from>
    <xdr:to>
      <xdr:col>41</xdr:col>
      <xdr:colOff>0</xdr:colOff>
      <xdr:row>136</xdr:row>
      <xdr:rowOff>190500</xdr:rowOff>
    </xdr:to>
    <xdr:pic>
      <xdr:nvPicPr>
        <xdr:cNvPr id="157" name="図 156" descr="KC_Logo.png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163</xdr:row>
      <xdr:rowOff>0</xdr:rowOff>
    </xdr:from>
    <xdr:to>
      <xdr:col>35</xdr:col>
      <xdr:colOff>219075</xdr:colOff>
      <xdr:row>163</xdr:row>
      <xdr:rowOff>190500</xdr:rowOff>
    </xdr:to>
    <xdr:pic>
      <xdr:nvPicPr>
        <xdr:cNvPr id="158" name="図 157" descr="KCG_Logo.png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163</xdr:row>
      <xdr:rowOff>0</xdr:rowOff>
    </xdr:from>
    <xdr:to>
      <xdr:col>41</xdr:col>
      <xdr:colOff>0</xdr:colOff>
      <xdr:row>163</xdr:row>
      <xdr:rowOff>190500</xdr:rowOff>
    </xdr:to>
    <xdr:pic>
      <xdr:nvPicPr>
        <xdr:cNvPr id="159" name="図 158" descr="KC_Logo.png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190</xdr:row>
      <xdr:rowOff>0</xdr:rowOff>
    </xdr:from>
    <xdr:to>
      <xdr:col>35</xdr:col>
      <xdr:colOff>219075</xdr:colOff>
      <xdr:row>190</xdr:row>
      <xdr:rowOff>190500</xdr:rowOff>
    </xdr:to>
    <xdr:pic>
      <xdr:nvPicPr>
        <xdr:cNvPr id="160" name="図 159" descr="KCG_Logo.png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190</xdr:row>
      <xdr:rowOff>0</xdr:rowOff>
    </xdr:from>
    <xdr:to>
      <xdr:col>41</xdr:col>
      <xdr:colOff>0</xdr:colOff>
      <xdr:row>190</xdr:row>
      <xdr:rowOff>190500</xdr:rowOff>
    </xdr:to>
    <xdr:pic>
      <xdr:nvPicPr>
        <xdr:cNvPr id="161" name="図 160" descr="KC_Logo.png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217</xdr:row>
      <xdr:rowOff>0</xdr:rowOff>
    </xdr:from>
    <xdr:to>
      <xdr:col>35</xdr:col>
      <xdr:colOff>219075</xdr:colOff>
      <xdr:row>217</xdr:row>
      <xdr:rowOff>190500</xdr:rowOff>
    </xdr:to>
    <xdr:pic>
      <xdr:nvPicPr>
        <xdr:cNvPr id="162" name="図 161" descr="KCG_Logo.png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217</xdr:row>
      <xdr:rowOff>0</xdr:rowOff>
    </xdr:from>
    <xdr:to>
      <xdr:col>41</xdr:col>
      <xdr:colOff>0</xdr:colOff>
      <xdr:row>217</xdr:row>
      <xdr:rowOff>190500</xdr:rowOff>
    </xdr:to>
    <xdr:pic>
      <xdr:nvPicPr>
        <xdr:cNvPr id="163" name="図 162" descr="KC_Logo.png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244</xdr:row>
      <xdr:rowOff>0</xdr:rowOff>
    </xdr:from>
    <xdr:to>
      <xdr:col>35</xdr:col>
      <xdr:colOff>219075</xdr:colOff>
      <xdr:row>244</xdr:row>
      <xdr:rowOff>190500</xdr:rowOff>
    </xdr:to>
    <xdr:pic>
      <xdr:nvPicPr>
        <xdr:cNvPr id="164" name="図 163" descr="KCG_Logo.png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244</xdr:row>
      <xdr:rowOff>0</xdr:rowOff>
    </xdr:from>
    <xdr:to>
      <xdr:col>41</xdr:col>
      <xdr:colOff>0</xdr:colOff>
      <xdr:row>244</xdr:row>
      <xdr:rowOff>190500</xdr:rowOff>
    </xdr:to>
    <xdr:pic>
      <xdr:nvPicPr>
        <xdr:cNvPr id="165" name="図 164" descr="KC_Logo.png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</xdr:row>
      <xdr:rowOff>0</xdr:rowOff>
    </xdr:from>
    <xdr:to>
      <xdr:col>42</xdr:col>
      <xdr:colOff>219075</xdr:colOff>
      <xdr:row>1</xdr:row>
      <xdr:rowOff>190500</xdr:rowOff>
    </xdr:to>
    <xdr:pic>
      <xdr:nvPicPr>
        <xdr:cNvPr id="166" name="図 165" descr="KCG_Logo.png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</xdr:row>
      <xdr:rowOff>0</xdr:rowOff>
    </xdr:from>
    <xdr:to>
      <xdr:col>48</xdr:col>
      <xdr:colOff>0</xdr:colOff>
      <xdr:row>1</xdr:row>
      <xdr:rowOff>190500</xdr:rowOff>
    </xdr:to>
    <xdr:pic>
      <xdr:nvPicPr>
        <xdr:cNvPr id="167" name="図 166" descr="KC_Logo.png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28</xdr:row>
      <xdr:rowOff>0</xdr:rowOff>
    </xdr:from>
    <xdr:to>
      <xdr:col>42</xdr:col>
      <xdr:colOff>219075</xdr:colOff>
      <xdr:row>28</xdr:row>
      <xdr:rowOff>190500</xdr:rowOff>
    </xdr:to>
    <xdr:pic>
      <xdr:nvPicPr>
        <xdr:cNvPr id="168" name="図 167" descr="KCG_Logo.png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28</xdr:row>
      <xdr:rowOff>0</xdr:rowOff>
    </xdr:from>
    <xdr:to>
      <xdr:col>48</xdr:col>
      <xdr:colOff>0</xdr:colOff>
      <xdr:row>28</xdr:row>
      <xdr:rowOff>190500</xdr:rowOff>
    </xdr:to>
    <xdr:pic>
      <xdr:nvPicPr>
        <xdr:cNvPr id="169" name="図 168" descr="KC_Logo.png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55</xdr:row>
      <xdr:rowOff>0</xdr:rowOff>
    </xdr:from>
    <xdr:to>
      <xdr:col>42</xdr:col>
      <xdr:colOff>219075</xdr:colOff>
      <xdr:row>55</xdr:row>
      <xdr:rowOff>190500</xdr:rowOff>
    </xdr:to>
    <xdr:pic>
      <xdr:nvPicPr>
        <xdr:cNvPr id="170" name="図 169" descr="KCG_Logo.png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55</xdr:row>
      <xdr:rowOff>0</xdr:rowOff>
    </xdr:from>
    <xdr:to>
      <xdr:col>48</xdr:col>
      <xdr:colOff>0</xdr:colOff>
      <xdr:row>55</xdr:row>
      <xdr:rowOff>190500</xdr:rowOff>
    </xdr:to>
    <xdr:pic>
      <xdr:nvPicPr>
        <xdr:cNvPr id="171" name="図 170" descr="KC_Logo.png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82</xdr:row>
      <xdr:rowOff>0</xdr:rowOff>
    </xdr:from>
    <xdr:to>
      <xdr:col>42</xdr:col>
      <xdr:colOff>219075</xdr:colOff>
      <xdr:row>82</xdr:row>
      <xdr:rowOff>190500</xdr:rowOff>
    </xdr:to>
    <xdr:pic>
      <xdr:nvPicPr>
        <xdr:cNvPr id="172" name="図 171" descr="KCG_Logo.png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82</xdr:row>
      <xdr:rowOff>0</xdr:rowOff>
    </xdr:from>
    <xdr:to>
      <xdr:col>48</xdr:col>
      <xdr:colOff>0</xdr:colOff>
      <xdr:row>82</xdr:row>
      <xdr:rowOff>190500</xdr:rowOff>
    </xdr:to>
    <xdr:pic>
      <xdr:nvPicPr>
        <xdr:cNvPr id="173" name="図 172" descr="KC_Logo.png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109</xdr:row>
      <xdr:rowOff>0</xdr:rowOff>
    </xdr:from>
    <xdr:to>
      <xdr:col>42</xdr:col>
      <xdr:colOff>219075</xdr:colOff>
      <xdr:row>109</xdr:row>
      <xdr:rowOff>190500</xdr:rowOff>
    </xdr:to>
    <xdr:pic>
      <xdr:nvPicPr>
        <xdr:cNvPr id="174" name="図 173" descr="KCG_Logo.png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109</xdr:row>
      <xdr:rowOff>0</xdr:rowOff>
    </xdr:from>
    <xdr:to>
      <xdr:col>48</xdr:col>
      <xdr:colOff>0</xdr:colOff>
      <xdr:row>109</xdr:row>
      <xdr:rowOff>190500</xdr:rowOff>
    </xdr:to>
    <xdr:pic>
      <xdr:nvPicPr>
        <xdr:cNvPr id="175" name="図 174" descr="KC_Logo.png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136</xdr:row>
      <xdr:rowOff>0</xdr:rowOff>
    </xdr:from>
    <xdr:to>
      <xdr:col>42</xdr:col>
      <xdr:colOff>219075</xdr:colOff>
      <xdr:row>136</xdr:row>
      <xdr:rowOff>190500</xdr:rowOff>
    </xdr:to>
    <xdr:pic>
      <xdr:nvPicPr>
        <xdr:cNvPr id="176" name="図 175" descr="KCG_Logo.png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136</xdr:row>
      <xdr:rowOff>0</xdr:rowOff>
    </xdr:from>
    <xdr:to>
      <xdr:col>48</xdr:col>
      <xdr:colOff>0</xdr:colOff>
      <xdr:row>136</xdr:row>
      <xdr:rowOff>190500</xdr:rowOff>
    </xdr:to>
    <xdr:pic>
      <xdr:nvPicPr>
        <xdr:cNvPr id="177" name="図 176" descr="KC_Logo.png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163</xdr:row>
      <xdr:rowOff>0</xdr:rowOff>
    </xdr:from>
    <xdr:to>
      <xdr:col>42</xdr:col>
      <xdr:colOff>219075</xdr:colOff>
      <xdr:row>163</xdr:row>
      <xdr:rowOff>190500</xdr:rowOff>
    </xdr:to>
    <xdr:pic>
      <xdr:nvPicPr>
        <xdr:cNvPr id="178" name="図 177" descr="KCG_Logo.png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163</xdr:row>
      <xdr:rowOff>0</xdr:rowOff>
    </xdr:from>
    <xdr:to>
      <xdr:col>48</xdr:col>
      <xdr:colOff>0</xdr:colOff>
      <xdr:row>163</xdr:row>
      <xdr:rowOff>190500</xdr:rowOff>
    </xdr:to>
    <xdr:pic>
      <xdr:nvPicPr>
        <xdr:cNvPr id="179" name="図 178" descr="KC_Logo.png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190</xdr:row>
      <xdr:rowOff>0</xdr:rowOff>
    </xdr:from>
    <xdr:to>
      <xdr:col>42</xdr:col>
      <xdr:colOff>219075</xdr:colOff>
      <xdr:row>190</xdr:row>
      <xdr:rowOff>190500</xdr:rowOff>
    </xdr:to>
    <xdr:pic>
      <xdr:nvPicPr>
        <xdr:cNvPr id="180" name="図 179" descr="KCG_Logo.png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190</xdr:row>
      <xdr:rowOff>0</xdr:rowOff>
    </xdr:from>
    <xdr:to>
      <xdr:col>48</xdr:col>
      <xdr:colOff>0</xdr:colOff>
      <xdr:row>190</xdr:row>
      <xdr:rowOff>190500</xdr:rowOff>
    </xdr:to>
    <xdr:pic>
      <xdr:nvPicPr>
        <xdr:cNvPr id="181" name="図 180" descr="KC_Logo.png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217</xdr:row>
      <xdr:rowOff>0</xdr:rowOff>
    </xdr:from>
    <xdr:to>
      <xdr:col>42</xdr:col>
      <xdr:colOff>219075</xdr:colOff>
      <xdr:row>217</xdr:row>
      <xdr:rowOff>190500</xdr:rowOff>
    </xdr:to>
    <xdr:pic>
      <xdr:nvPicPr>
        <xdr:cNvPr id="182" name="図 181" descr="KCG_Logo.png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217</xdr:row>
      <xdr:rowOff>0</xdr:rowOff>
    </xdr:from>
    <xdr:to>
      <xdr:col>48</xdr:col>
      <xdr:colOff>0</xdr:colOff>
      <xdr:row>217</xdr:row>
      <xdr:rowOff>190500</xdr:rowOff>
    </xdr:to>
    <xdr:pic>
      <xdr:nvPicPr>
        <xdr:cNvPr id="183" name="図 182" descr="KC_Logo.png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244</xdr:row>
      <xdr:rowOff>0</xdr:rowOff>
    </xdr:from>
    <xdr:to>
      <xdr:col>42</xdr:col>
      <xdr:colOff>219075</xdr:colOff>
      <xdr:row>244</xdr:row>
      <xdr:rowOff>190500</xdr:rowOff>
    </xdr:to>
    <xdr:pic>
      <xdr:nvPicPr>
        <xdr:cNvPr id="184" name="図 183" descr="KCG_Logo.png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244</xdr:row>
      <xdr:rowOff>0</xdr:rowOff>
    </xdr:from>
    <xdr:to>
      <xdr:col>48</xdr:col>
      <xdr:colOff>0</xdr:colOff>
      <xdr:row>244</xdr:row>
      <xdr:rowOff>190500</xdr:rowOff>
    </xdr:to>
    <xdr:pic>
      <xdr:nvPicPr>
        <xdr:cNvPr id="185" name="図 184" descr="KC_Logo.png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38100</xdr:colOff>
      <xdr:row>1</xdr:row>
      <xdr:rowOff>0</xdr:rowOff>
    </xdr:from>
    <xdr:to>
      <xdr:col>49</xdr:col>
      <xdr:colOff>228600</xdr:colOff>
      <xdr:row>1</xdr:row>
      <xdr:rowOff>190500</xdr:rowOff>
    </xdr:to>
    <xdr:pic>
      <xdr:nvPicPr>
        <xdr:cNvPr id="188" name="図 187" descr="KCG_Logo.png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82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</xdr:row>
      <xdr:rowOff>0</xdr:rowOff>
    </xdr:from>
    <xdr:to>
      <xdr:col>52</xdr:col>
      <xdr:colOff>2476500</xdr:colOff>
      <xdr:row>1</xdr:row>
      <xdr:rowOff>190500</xdr:rowOff>
    </xdr:to>
    <xdr:pic>
      <xdr:nvPicPr>
        <xdr:cNvPr id="190" name="図 189" descr="KC_Logo.png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38100</xdr:colOff>
      <xdr:row>28</xdr:row>
      <xdr:rowOff>0</xdr:rowOff>
    </xdr:from>
    <xdr:to>
      <xdr:col>49</xdr:col>
      <xdr:colOff>228600</xdr:colOff>
      <xdr:row>28</xdr:row>
      <xdr:rowOff>190500</xdr:rowOff>
    </xdr:to>
    <xdr:pic>
      <xdr:nvPicPr>
        <xdr:cNvPr id="191" name="図 190" descr="KCG_Logo.png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82125" y="104584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28</xdr:row>
      <xdr:rowOff>0</xdr:rowOff>
    </xdr:from>
    <xdr:to>
      <xdr:col>52</xdr:col>
      <xdr:colOff>2476500</xdr:colOff>
      <xdr:row>28</xdr:row>
      <xdr:rowOff>190500</xdr:rowOff>
    </xdr:to>
    <xdr:pic>
      <xdr:nvPicPr>
        <xdr:cNvPr id="192" name="図 191" descr="KC_Logo.png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55</xdr:row>
      <xdr:rowOff>0</xdr:rowOff>
    </xdr:from>
    <xdr:to>
      <xdr:col>49</xdr:col>
      <xdr:colOff>219075</xdr:colOff>
      <xdr:row>55</xdr:row>
      <xdr:rowOff>190500</xdr:rowOff>
    </xdr:to>
    <xdr:pic>
      <xdr:nvPicPr>
        <xdr:cNvPr id="193" name="図 192" descr="KCG_Logo.png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55</xdr:row>
      <xdr:rowOff>0</xdr:rowOff>
    </xdr:from>
    <xdr:to>
      <xdr:col>52</xdr:col>
      <xdr:colOff>2476500</xdr:colOff>
      <xdr:row>55</xdr:row>
      <xdr:rowOff>190500</xdr:rowOff>
    </xdr:to>
    <xdr:pic>
      <xdr:nvPicPr>
        <xdr:cNvPr id="194" name="図 193" descr="KC_Logo.png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82</xdr:row>
      <xdr:rowOff>0</xdr:rowOff>
    </xdr:from>
    <xdr:to>
      <xdr:col>49</xdr:col>
      <xdr:colOff>219075</xdr:colOff>
      <xdr:row>82</xdr:row>
      <xdr:rowOff>190500</xdr:rowOff>
    </xdr:to>
    <xdr:pic>
      <xdr:nvPicPr>
        <xdr:cNvPr id="195" name="図 194" descr="KCG_Logo.png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82</xdr:row>
      <xdr:rowOff>0</xdr:rowOff>
    </xdr:from>
    <xdr:to>
      <xdr:col>52</xdr:col>
      <xdr:colOff>2476500</xdr:colOff>
      <xdr:row>82</xdr:row>
      <xdr:rowOff>190500</xdr:rowOff>
    </xdr:to>
    <xdr:pic>
      <xdr:nvPicPr>
        <xdr:cNvPr id="196" name="図 195" descr="KC_Logo.png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109</xdr:row>
      <xdr:rowOff>0</xdr:rowOff>
    </xdr:from>
    <xdr:to>
      <xdr:col>49</xdr:col>
      <xdr:colOff>219075</xdr:colOff>
      <xdr:row>109</xdr:row>
      <xdr:rowOff>190500</xdr:rowOff>
    </xdr:to>
    <xdr:pic>
      <xdr:nvPicPr>
        <xdr:cNvPr id="197" name="図 196" descr="KCG_Logo.png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109</xdr:row>
      <xdr:rowOff>0</xdr:rowOff>
    </xdr:from>
    <xdr:to>
      <xdr:col>52</xdr:col>
      <xdr:colOff>2476500</xdr:colOff>
      <xdr:row>109</xdr:row>
      <xdr:rowOff>190500</xdr:rowOff>
    </xdr:to>
    <xdr:pic>
      <xdr:nvPicPr>
        <xdr:cNvPr id="198" name="図 197" descr="KC_Logo.png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136</xdr:row>
      <xdr:rowOff>0</xdr:rowOff>
    </xdr:from>
    <xdr:to>
      <xdr:col>49</xdr:col>
      <xdr:colOff>219075</xdr:colOff>
      <xdr:row>136</xdr:row>
      <xdr:rowOff>190500</xdr:rowOff>
    </xdr:to>
    <xdr:pic>
      <xdr:nvPicPr>
        <xdr:cNvPr id="199" name="図 198" descr="KCG_Logo.png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136</xdr:row>
      <xdr:rowOff>0</xdr:rowOff>
    </xdr:from>
    <xdr:to>
      <xdr:col>52</xdr:col>
      <xdr:colOff>2476500</xdr:colOff>
      <xdr:row>136</xdr:row>
      <xdr:rowOff>190500</xdr:rowOff>
    </xdr:to>
    <xdr:pic>
      <xdr:nvPicPr>
        <xdr:cNvPr id="200" name="図 199" descr="KC_Logo.png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163</xdr:row>
      <xdr:rowOff>0</xdr:rowOff>
    </xdr:from>
    <xdr:to>
      <xdr:col>49</xdr:col>
      <xdr:colOff>219075</xdr:colOff>
      <xdr:row>163</xdr:row>
      <xdr:rowOff>190500</xdr:rowOff>
    </xdr:to>
    <xdr:pic>
      <xdr:nvPicPr>
        <xdr:cNvPr id="201" name="図 200" descr="KCG_Logo.png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163</xdr:row>
      <xdr:rowOff>0</xdr:rowOff>
    </xdr:from>
    <xdr:to>
      <xdr:col>52</xdr:col>
      <xdr:colOff>2476500</xdr:colOff>
      <xdr:row>163</xdr:row>
      <xdr:rowOff>190500</xdr:rowOff>
    </xdr:to>
    <xdr:pic>
      <xdr:nvPicPr>
        <xdr:cNvPr id="202" name="図 201" descr="KC_Logo.png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190</xdr:row>
      <xdr:rowOff>0</xdr:rowOff>
    </xdr:from>
    <xdr:to>
      <xdr:col>49</xdr:col>
      <xdr:colOff>219075</xdr:colOff>
      <xdr:row>190</xdr:row>
      <xdr:rowOff>190500</xdr:rowOff>
    </xdr:to>
    <xdr:pic>
      <xdr:nvPicPr>
        <xdr:cNvPr id="203" name="図 202" descr="KCG_Logo.png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190</xdr:row>
      <xdr:rowOff>0</xdr:rowOff>
    </xdr:from>
    <xdr:to>
      <xdr:col>52</xdr:col>
      <xdr:colOff>2476500</xdr:colOff>
      <xdr:row>190</xdr:row>
      <xdr:rowOff>190500</xdr:rowOff>
    </xdr:to>
    <xdr:pic>
      <xdr:nvPicPr>
        <xdr:cNvPr id="204" name="図 203" descr="KC_Logo.png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217</xdr:row>
      <xdr:rowOff>0</xdr:rowOff>
    </xdr:from>
    <xdr:to>
      <xdr:col>49</xdr:col>
      <xdr:colOff>219075</xdr:colOff>
      <xdr:row>217</xdr:row>
      <xdr:rowOff>190500</xdr:rowOff>
    </xdr:to>
    <xdr:pic>
      <xdr:nvPicPr>
        <xdr:cNvPr id="205" name="図 204" descr="KCG_Logo.png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217</xdr:row>
      <xdr:rowOff>0</xdr:rowOff>
    </xdr:from>
    <xdr:to>
      <xdr:col>52</xdr:col>
      <xdr:colOff>2476500</xdr:colOff>
      <xdr:row>217</xdr:row>
      <xdr:rowOff>190500</xdr:rowOff>
    </xdr:to>
    <xdr:pic>
      <xdr:nvPicPr>
        <xdr:cNvPr id="206" name="図 205" descr="KC_Logo.png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244</xdr:row>
      <xdr:rowOff>0</xdr:rowOff>
    </xdr:from>
    <xdr:to>
      <xdr:col>49</xdr:col>
      <xdr:colOff>219075</xdr:colOff>
      <xdr:row>244</xdr:row>
      <xdr:rowOff>190500</xdr:rowOff>
    </xdr:to>
    <xdr:pic>
      <xdr:nvPicPr>
        <xdr:cNvPr id="207" name="図 206" descr="KCG_Logo.png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244</xdr:row>
      <xdr:rowOff>0</xdr:rowOff>
    </xdr:from>
    <xdr:to>
      <xdr:col>52</xdr:col>
      <xdr:colOff>2476500</xdr:colOff>
      <xdr:row>244</xdr:row>
      <xdr:rowOff>190500</xdr:rowOff>
    </xdr:to>
    <xdr:pic>
      <xdr:nvPicPr>
        <xdr:cNvPr id="208" name="図 207" descr="KC_Logo.png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1</xdr:row>
      <xdr:rowOff>0</xdr:rowOff>
    </xdr:from>
    <xdr:to>
      <xdr:col>54</xdr:col>
      <xdr:colOff>190500</xdr:colOff>
      <xdr:row>1</xdr:row>
      <xdr:rowOff>190500</xdr:rowOff>
    </xdr:to>
    <xdr:pic>
      <xdr:nvPicPr>
        <xdr:cNvPr id="209" name="図 208" descr="KCG_Logo.png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28</xdr:row>
      <xdr:rowOff>0</xdr:rowOff>
    </xdr:from>
    <xdr:to>
      <xdr:col>54</xdr:col>
      <xdr:colOff>190500</xdr:colOff>
      <xdr:row>28</xdr:row>
      <xdr:rowOff>190500</xdr:rowOff>
    </xdr:to>
    <xdr:pic>
      <xdr:nvPicPr>
        <xdr:cNvPr id="211" name="図 210" descr="KCG_Logo.png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55</xdr:row>
      <xdr:rowOff>0</xdr:rowOff>
    </xdr:from>
    <xdr:to>
      <xdr:col>54</xdr:col>
      <xdr:colOff>190500</xdr:colOff>
      <xdr:row>55</xdr:row>
      <xdr:rowOff>190500</xdr:rowOff>
    </xdr:to>
    <xdr:pic>
      <xdr:nvPicPr>
        <xdr:cNvPr id="213" name="図 212" descr="KCG_Logo.png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82</xdr:row>
      <xdr:rowOff>0</xdr:rowOff>
    </xdr:from>
    <xdr:to>
      <xdr:col>54</xdr:col>
      <xdr:colOff>190500</xdr:colOff>
      <xdr:row>82</xdr:row>
      <xdr:rowOff>190500</xdr:rowOff>
    </xdr:to>
    <xdr:pic>
      <xdr:nvPicPr>
        <xdr:cNvPr id="215" name="図 214" descr="KCG_Logo.png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109</xdr:row>
      <xdr:rowOff>0</xdr:rowOff>
    </xdr:from>
    <xdr:to>
      <xdr:col>54</xdr:col>
      <xdr:colOff>190500</xdr:colOff>
      <xdr:row>109</xdr:row>
      <xdr:rowOff>190500</xdr:rowOff>
    </xdr:to>
    <xdr:pic>
      <xdr:nvPicPr>
        <xdr:cNvPr id="217" name="図 216" descr="KCG_Logo.png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136</xdr:row>
      <xdr:rowOff>0</xdr:rowOff>
    </xdr:from>
    <xdr:to>
      <xdr:col>54</xdr:col>
      <xdr:colOff>190500</xdr:colOff>
      <xdr:row>136</xdr:row>
      <xdr:rowOff>190500</xdr:rowOff>
    </xdr:to>
    <xdr:pic>
      <xdr:nvPicPr>
        <xdr:cNvPr id="219" name="図 218" descr="KCG_Logo.png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163</xdr:row>
      <xdr:rowOff>0</xdr:rowOff>
    </xdr:from>
    <xdr:to>
      <xdr:col>54</xdr:col>
      <xdr:colOff>190500</xdr:colOff>
      <xdr:row>163</xdr:row>
      <xdr:rowOff>190500</xdr:rowOff>
    </xdr:to>
    <xdr:pic>
      <xdr:nvPicPr>
        <xdr:cNvPr id="221" name="図 220" descr="KCG_Logo.png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190</xdr:row>
      <xdr:rowOff>0</xdr:rowOff>
    </xdr:from>
    <xdr:to>
      <xdr:col>54</xdr:col>
      <xdr:colOff>190500</xdr:colOff>
      <xdr:row>190</xdr:row>
      <xdr:rowOff>190500</xdr:rowOff>
    </xdr:to>
    <xdr:pic>
      <xdr:nvPicPr>
        <xdr:cNvPr id="225" name="図 224" descr="KCG_Logo.png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217</xdr:row>
      <xdr:rowOff>0</xdr:rowOff>
    </xdr:from>
    <xdr:to>
      <xdr:col>54</xdr:col>
      <xdr:colOff>190500</xdr:colOff>
      <xdr:row>217</xdr:row>
      <xdr:rowOff>190500</xdr:rowOff>
    </xdr:to>
    <xdr:pic>
      <xdr:nvPicPr>
        <xdr:cNvPr id="227" name="図 226" descr="KCG_Logo.png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244</xdr:row>
      <xdr:rowOff>0</xdr:rowOff>
    </xdr:from>
    <xdr:to>
      <xdr:col>54</xdr:col>
      <xdr:colOff>190500</xdr:colOff>
      <xdr:row>244</xdr:row>
      <xdr:rowOff>190500</xdr:rowOff>
    </xdr:to>
    <xdr:pic>
      <xdr:nvPicPr>
        <xdr:cNvPr id="229" name="図 228" descr="KCG_Logo.png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217</xdr:row>
      <xdr:rowOff>0</xdr:rowOff>
    </xdr:from>
    <xdr:to>
      <xdr:col>57</xdr:col>
      <xdr:colOff>2476500</xdr:colOff>
      <xdr:row>217</xdr:row>
      <xdr:rowOff>190500</xdr:rowOff>
    </xdr:to>
    <xdr:pic>
      <xdr:nvPicPr>
        <xdr:cNvPr id="232" name="図 231" descr="KC_Logo.png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1</xdr:row>
      <xdr:rowOff>0</xdr:rowOff>
    </xdr:from>
    <xdr:to>
      <xdr:col>57</xdr:col>
      <xdr:colOff>2476500</xdr:colOff>
      <xdr:row>1</xdr:row>
      <xdr:rowOff>190500</xdr:rowOff>
    </xdr:to>
    <xdr:pic>
      <xdr:nvPicPr>
        <xdr:cNvPr id="234" name="図 233" descr="KC_Logo.png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28</xdr:row>
      <xdr:rowOff>0</xdr:rowOff>
    </xdr:from>
    <xdr:to>
      <xdr:col>57</xdr:col>
      <xdr:colOff>2476500</xdr:colOff>
      <xdr:row>28</xdr:row>
      <xdr:rowOff>190500</xdr:rowOff>
    </xdr:to>
    <xdr:pic>
      <xdr:nvPicPr>
        <xdr:cNvPr id="236" name="図 235" descr="KC_Logo.png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55</xdr:row>
      <xdr:rowOff>0</xdr:rowOff>
    </xdr:from>
    <xdr:to>
      <xdr:col>57</xdr:col>
      <xdr:colOff>2476500</xdr:colOff>
      <xdr:row>55</xdr:row>
      <xdr:rowOff>190500</xdr:rowOff>
    </xdr:to>
    <xdr:pic>
      <xdr:nvPicPr>
        <xdr:cNvPr id="238" name="図 237" descr="KC_Logo.png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82</xdr:row>
      <xdr:rowOff>0</xdr:rowOff>
    </xdr:from>
    <xdr:to>
      <xdr:col>57</xdr:col>
      <xdr:colOff>2476500</xdr:colOff>
      <xdr:row>82</xdr:row>
      <xdr:rowOff>190500</xdr:rowOff>
    </xdr:to>
    <xdr:pic>
      <xdr:nvPicPr>
        <xdr:cNvPr id="240" name="図 239" descr="KC_Logo.png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109</xdr:row>
      <xdr:rowOff>0</xdr:rowOff>
    </xdr:from>
    <xdr:to>
      <xdr:col>57</xdr:col>
      <xdr:colOff>2476500</xdr:colOff>
      <xdr:row>109</xdr:row>
      <xdr:rowOff>190500</xdr:rowOff>
    </xdr:to>
    <xdr:pic>
      <xdr:nvPicPr>
        <xdr:cNvPr id="242" name="図 241" descr="KC_Logo.png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136</xdr:row>
      <xdr:rowOff>0</xdr:rowOff>
    </xdr:from>
    <xdr:to>
      <xdr:col>57</xdr:col>
      <xdr:colOff>2476500</xdr:colOff>
      <xdr:row>136</xdr:row>
      <xdr:rowOff>190500</xdr:rowOff>
    </xdr:to>
    <xdr:pic>
      <xdr:nvPicPr>
        <xdr:cNvPr id="244" name="図 243" descr="KC_Logo.png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163</xdr:row>
      <xdr:rowOff>0</xdr:rowOff>
    </xdr:from>
    <xdr:to>
      <xdr:col>57</xdr:col>
      <xdr:colOff>2476500</xdr:colOff>
      <xdr:row>163</xdr:row>
      <xdr:rowOff>190500</xdr:rowOff>
    </xdr:to>
    <xdr:pic>
      <xdr:nvPicPr>
        <xdr:cNvPr id="246" name="図 245" descr="KC_Logo.png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190</xdr:row>
      <xdr:rowOff>0</xdr:rowOff>
    </xdr:from>
    <xdr:to>
      <xdr:col>57</xdr:col>
      <xdr:colOff>2476500</xdr:colOff>
      <xdr:row>190</xdr:row>
      <xdr:rowOff>190500</xdr:rowOff>
    </xdr:to>
    <xdr:pic>
      <xdr:nvPicPr>
        <xdr:cNvPr id="248" name="図 247" descr="KC_Logo.png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244</xdr:row>
      <xdr:rowOff>0</xdr:rowOff>
    </xdr:from>
    <xdr:to>
      <xdr:col>57</xdr:col>
      <xdr:colOff>2476500</xdr:colOff>
      <xdr:row>244</xdr:row>
      <xdr:rowOff>190500</xdr:rowOff>
    </xdr:to>
    <xdr:pic>
      <xdr:nvPicPr>
        <xdr:cNvPr id="250" name="図 249" descr="KC_Logo.png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190500</xdr:colOff>
      <xdr:row>1</xdr:row>
      <xdr:rowOff>190500</xdr:rowOff>
    </xdr:to>
    <xdr:pic>
      <xdr:nvPicPr>
        <xdr:cNvPr id="251" name="図 250" descr="KCG_Logo.png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28</xdr:row>
      <xdr:rowOff>0</xdr:rowOff>
    </xdr:from>
    <xdr:to>
      <xdr:col>59</xdr:col>
      <xdr:colOff>190500</xdr:colOff>
      <xdr:row>28</xdr:row>
      <xdr:rowOff>190500</xdr:rowOff>
    </xdr:to>
    <xdr:pic>
      <xdr:nvPicPr>
        <xdr:cNvPr id="253" name="図 252" descr="KCG_Logo.png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55</xdr:row>
      <xdr:rowOff>0</xdr:rowOff>
    </xdr:from>
    <xdr:to>
      <xdr:col>59</xdr:col>
      <xdr:colOff>190500</xdr:colOff>
      <xdr:row>55</xdr:row>
      <xdr:rowOff>190500</xdr:rowOff>
    </xdr:to>
    <xdr:pic>
      <xdr:nvPicPr>
        <xdr:cNvPr id="255" name="図 254" descr="KCG_Logo.png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82</xdr:row>
      <xdr:rowOff>0</xdr:rowOff>
    </xdr:from>
    <xdr:to>
      <xdr:col>59</xdr:col>
      <xdr:colOff>190500</xdr:colOff>
      <xdr:row>82</xdr:row>
      <xdr:rowOff>190500</xdr:rowOff>
    </xdr:to>
    <xdr:pic>
      <xdr:nvPicPr>
        <xdr:cNvPr id="257" name="図 256" descr="KCG_Logo.png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109</xdr:row>
      <xdr:rowOff>0</xdr:rowOff>
    </xdr:from>
    <xdr:to>
      <xdr:col>59</xdr:col>
      <xdr:colOff>190500</xdr:colOff>
      <xdr:row>109</xdr:row>
      <xdr:rowOff>190500</xdr:rowOff>
    </xdr:to>
    <xdr:pic>
      <xdr:nvPicPr>
        <xdr:cNvPr id="259" name="図 258" descr="KCG_Logo.png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136</xdr:row>
      <xdr:rowOff>0</xdr:rowOff>
    </xdr:from>
    <xdr:to>
      <xdr:col>59</xdr:col>
      <xdr:colOff>190500</xdr:colOff>
      <xdr:row>136</xdr:row>
      <xdr:rowOff>190500</xdr:rowOff>
    </xdr:to>
    <xdr:pic>
      <xdr:nvPicPr>
        <xdr:cNvPr id="261" name="図 260" descr="KCG_Logo.png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163</xdr:row>
      <xdr:rowOff>0</xdr:rowOff>
    </xdr:from>
    <xdr:to>
      <xdr:col>59</xdr:col>
      <xdr:colOff>190500</xdr:colOff>
      <xdr:row>163</xdr:row>
      <xdr:rowOff>190500</xdr:rowOff>
    </xdr:to>
    <xdr:pic>
      <xdr:nvPicPr>
        <xdr:cNvPr id="263" name="図 262" descr="KCG_Logo.png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190</xdr:row>
      <xdr:rowOff>0</xdr:rowOff>
    </xdr:from>
    <xdr:to>
      <xdr:col>59</xdr:col>
      <xdr:colOff>190500</xdr:colOff>
      <xdr:row>190</xdr:row>
      <xdr:rowOff>190500</xdr:rowOff>
    </xdr:to>
    <xdr:pic>
      <xdr:nvPicPr>
        <xdr:cNvPr id="265" name="図 264" descr="KCG_Logo.png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217</xdr:row>
      <xdr:rowOff>0</xdr:rowOff>
    </xdr:from>
    <xdr:to>
      <xdr:col>59</xdr:col>
      <xdr:colOff>190500</xdr:colOff>
      <xdr:row>217</xdr:row>
      <xdr:rowOff>190500</xdr:rowOff>
    </xdr:to>
    <xdr:pic>
      <xdr:nvPicPr>
        <xdr:cNvPr id="267" name="図 266" descr="KCG_Logo.png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244</xdr:row>
      <xdr:rowOff>0</xdr:rowOff>
    </xdr:from>
    <xdr:to>
      <xdr:col>59</xdr:col>
      <xdr:colOff>190500</xdr:colOff>
      <xdr:row>244</xdr:row>
      <xdr:rowOff>190500</xdr:rowOff>
    </xdr:to>
    <xdr:pic>
      <xdr:nvPicPr>
        <xdr:cNvPr id="269" name="図 268" descr="KCG_Logo.png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1</xdr:row>
      <xdr:rowOff>0</xdr:rowOff>
    </xdr:from>
    <xdr:to>
      <xdr:col>65</xdr:col>
      <xdr:colOff>0</xdr:colOff>
      <xdr:row>1</xdr:row>
      <xdr:rowOff>190500</xdr:rowOff>
    </xdr:to>
    <xdr:pic>
      <xdr:nvPicPr>
        <xdr:cNvPr id="272" name="図 271" descr="KC_Logo.png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28</xdr:row>
      <xdr:rowOff>0</xdr:rowOff>
    </xdr:from>
    <xdr:to>
      <xdr:col>65</xdr:col>
      <xdr:colOff>0</xdr:colOff>
      <xdr:row>28</xdr:row>
      <xdr:rowOff>190500</xdr:rowOff>
    </xdr:to>
    <xdr:pic>
      <xdr:nvPicPr>
        <xdr:cNvPr id="274" name="図 273" descr="KC_Logo.png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55</xdr:row>
      <xdr:rowOff>0</xdr:rowOff>
    </xdr:from>
    <xdr:to>
      <xdr:col>65</xdr:col>
      <xdr:colOff>0</xdr:colOff>
      <xdr:row>55</xdr:row>
      <xdr:rowOff>190500</xdr:rowOff>
    </xdr:to>
    <xdr:pic>
      <xdr:nvPicPr>
        <xdr:cNvPr id="276" name="図 275" descr="KC_Logo.png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82</xdr:row>
      <xdr:rowOff>0</xdr:rowOff>
    </xdr:from>
    <xdr:to>
      <xdr:col>65</xdr:col>
      <xdr:colOff>0</xdr:colOff>
      <xdr:row>82</xdr:row>
      <xdr:rowOff>190500</xdr:rowOff>
    </xdr:to>
    <xdr:pic>
      <xdr:nvPicPr>
        <xdr:cNvPr id="278" name="図 277" descr="KC_Logo.png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109</xdr:row>
      <xdr:rowOff>0</xdr:rowOff>
    </xdr:from>
    <xdr:to>
      <xdr:col>65</xdr:col>
      <xdr:colOff>0</xdr:colOff>
      <xdr:row>109</xdr:row>
      <xdr:rowOff>190500</xdr:rowOff>
    </xdr:to>
    <xdr:pic>
      <xdr:nvPicPr>
        <xdr:cNvPr id="280" name="図 279" descr="KC_Logo.png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136</xdr:row>
      <xdr:rowOff>0</xdr:rowOff>
    </xdr:from>
    <xdr:to>
      <xdr:col>65</xdr:col>
      <xdr:colOff>0</xdr:colOff>
      <xdr:row>136</xdr:row>
      <xdr:rowOff>190500</xdr:rowOff>
    </xdr:to>
    <xdr:pic>
      <xdr:nvPicPr>
        <xdr:cNvPr id="282" name="図 281" descr="KC_Logo.png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163</xdr:row>
      <xdr:rowOff>0</xdr:rowOff>
    </xdr:from>
    <xdr:to>
      <xdr:col>65</xdr:col>
      <xdr:colOff>0</xdr:colOff>
      <xdr:row>163</xdr:row>
      <xdr:rowOff>190500</xdr:rowOff>
    </xdr:to>
    <xdr:pic>
      <xdr:nvPicPr>
        <xdr:cNvPr id="284" name="図 283" descr="KC_Logo.png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190</xdr:row>
      <xdr:rowOff>0</xdr:rowOff>
    </xdr:from>
    <xdr:to>
      <xdr:col>65</xdr:col>
      <xdr:colOff>0</xdr:colOff>
      <xdr:row>190</xdr:row>
      <xdr:rowOff>190500</xdr:rowOff>
    </xdr:to>
    <xdr:pic>
      <xdr:nvPicPr>
        <xdr:cNvPr id="286" name="図 285" descr="KC_Logo.png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217</xdr:row>
      <xdr:rowOff>0</xdr:rowOff>
    </xdr:from>
    <xdr:to>
      <xdr:col>65</xdr:col>
      <xdr:colOff>0</xdr:colOff>
      <xdr:row>217</xdr:row>
      <xdr:rowOff>190500</xdr:rowOff>
    </xdr:to>
    <xdr:pic>
      <xdr:nvPicPr>
        <xdr:cNvPr id="288" name="図 287" descr="KC_Logo.png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244</xdr:row>
      <xdr:rowOff>0</xdr:rowOff>
    </xdr:from>
    <xdr:to>
      <xdr:col>65</xdr:col>
      <xdr:colOff>0</xdr:colOff>
      <xdr:row>244</xdr:row>
      <xdr:rowOff>190500</xdr:rowOff>
    </xdr:to>
    <xdr:pic>
      <xdr:nvPicPr>
        <xdr:cNvPr id="290" name="図 289" descr="KC_Logo.png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</xdr:row>
      <xdr:rowOff>0</xdr:rowOff>
    </xdr:from>
    <xdr:to>
      <xdr:col>66</xdr:col>
      <xdr:colOff>219075</xdr:colOff>
      <xdr:row>1</xdr:row>
      <xdr:rowOff>190500</xdr:rowOff>
    </xdr:to>
    <xdr:pic>
      <xdr:nvPicPr>
        <xdr:cNvPr id="291" name="図 290" descr="KCG_Logo.png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1</xdr:row>
      <xdr:rowOff>0</xdr:rowOff>
    </xdr:from>
    <xdr:to>
      <xdr:col>69</xdr:col>
      <xdr:colOff>2476500</xdr:colOff>
      <xdr:row>1</xdr:row>
      <xdr:rowOff>190500</xdr:rowOff>
    </xdr:to>
    <xdr:pic>
      <xdr:nvPicPr>
        <xdr:cNvPr id="292" name="図 291" descr="KC_Logo.png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28</xdr:row>
      <xdr:rowOff>0</xdr:rowOff>
    </xdr:from>
    <xdr:to>
      <xdr:col>66</xdr:col>
      <xdr:colOff>219075</xdr:colOff>
      <xdr:row>28</xdr:row>
      <xdr:rowOff>190500</xdr:rowOff>
    </xdr:to>
    <xdr:pic>
      <xdr:nvPicPr>
        <xdr:cNvPr id="293" name="図 292" descr="KCG_Logo.png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28</xdr:row>
      <xdr:rowOff>0</xdr:rowOff>
    </xdr:from>
    <xdr:to>
      <xdr:col>69</xdr:col>
      <xdr:colOff>2476500</xdr:colOff>
      <xdr:row>28</xdr:row>
      <xdr:rowOff>190500</xdr:rowOff>
    </xdr:to>
    <xdr:pic>
      <xdr:nvPicPr>
        <xdr:cNvPr id="294" name="図 293" descr="KC_Logo.png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55</xdr:row>
      <xdr:rowOff>0</xdr:rowOff>
    </xdr:from>
    <xdr:to>
      <xdr:col>66</xdr:col>
      <xdr:colOff>219075</xdr:colOff>
      <xdr:row>55</xdr:row>
      <xdr:rowOff>190500</xdr:rowOff>
    </xdr:to>
    <xdr:pic>
      <xdr:nvPicPr>
        <xdr:cNvPr id="295" name="図 294" descr="KCG_Logo.png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55</xdr:row>
      <xdr:rowOff>0</xdr:rowOff>
    </xdr:from>
    <xdr:to>
      <xdr:col>69</xdr:col>
      <xdr:colOff>2476500</xdr:colOff>
      <xdr:row>55</xdr:row>
      <xdr:rowOff>190500</xdr:rowOff>
    </xdr:to>
    <xdr:pic>
      <xdr:nvPicPr>
        <xdr:cNvPr id="296" name="図 295" descr="KC_Logo.png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82</xdr:row>
      <xdr:rowOff>0</xdr:rowOff>
    </xdr:from>
    <xdr:to>
      <xdr:col>66</xdr:col>
      <xdr:colOff>219075</xdr:colOff>
      <xdr:row>82</xdr:row>
      <xdr:rowOff>190500</xdr:rowOff>
    </xdr:to>
    <xdr:pic>
      <xdr:nvPicPr>
        <xdr:cNvPr id="297" name="図 296" descr="KCG_Logo.png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82</xdr:row>
      <xdr:rowOff>0</xdr:rowOff>
    </xdr:from>
    <xdr:to>
      <xdr:col>69</xdr:col>
      <xdr:colOff>2476500</xdr:colOff>
      <xdr:row>82</xdr:row>
      <xdr:rowOff>190500</xdr:rowOff>
    </xdr:to>
    <xdr:pic>
      <xdr:nvPicPr>
        <xdr:cNvPr id="298" name="図 297" descr="KC_Logo.png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109</xdr:row>
      <xdr:rowOff>0</xdr:rowOff>
    </xdr:from>
    <xdr:to>
      <xdr:col>66</xdr:col>
      <xdr:colOff>219075</xdr:colOff>
      <xdr:row>109</xdr:row>
      <xdr:rowOff>190500</xdr:rowOff>
    </xdr:to>
    <xdr:pic>
      <xdr:nvPicPr>
        <xdr:cNvPr id="299" name="図 298" descr="KCG_Logo.png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109</xdr:row>
      <xdr:rowOff>0</xdr:rowOff>
    </xdr:from>
    <xdr:to>
      <xdr:col>69</xdr:col>
      <xdr:colOff>2476500</xdr:colOff>
      <xdr:row>109</xdr:row>
      <xdr:rowOff>190500</xdr:rowOff>
    </xdr:to>
    <xdr:pic>
      <xdr:nvPicPr>
        <xdr:cNvPr id="300" name="図 299" descr="KC_Logo.png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136</xdr:row>
      <xdr:rowOff>0</xdr:rowOff>
    </xdr:from>
    <xdr:to>
      <xdr:col>66</xdr:col>
      <xdr:colOff>219075</xdr:colOff>
      <xdr:row>136</xdr:row>
      <xdr:rowOff>190500</xdr:rowOff>
    </xdr:to>
    <xdr:pic>
      <xdr:nvPicPr>
        <xdr:cNvPr id="301" name="図 300" descr="KCG_Logo.png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136</xdr:row>
      <xdr:rowOff>0</xdr:rowOff>
    </xdr:from>
    <xdr:to>
      <xdr:col>69</xdr:col>
      <xdr:colOff>2476500</xdr:colOff>
      <xdr:row>136</xdr:row>
      <xdr:rowOff>190500</xdr:rowOff>
    </xdr:to>
    <xdr:pic>
      <xdr:nvPicPr>
        <xdr:cNvPr id="302" name="図 301" descr="KC_Logo.png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163</xdr:row>
      <xdr:rowOff>0</xdr:rowOff>
    </xdr:from>
    <xdr:to>
      <xdr:col>66</xdr:col>
      <xdr:colOff>219075</xdr:colOff>
      <xdr:row>163</xdr:row>
      <xdr:rowOff>190500</xdr:rowOff>
    </xdr:to>
    <xdr:pic>
      <xdr:nvPicPr>
        <xdr:cNvPr id="303" name="図 302" descr="KCG_Logo.png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163</xdr:row>
      <xdr:rowOff>0</xdr:rowOff>
    </xdr:from>
    <xdr:to>
      <xdr:col>69</xdr:col>
      <xdr:colOff>2476500</xdr:colOff>
      <xdr:row>163</xdr:row>
      <xdr:rowOff>190500</xdr:rowOff>
    </xdr:to>
    <xdr:pic>
      <xdr:nvPicPr>
        <xdr:cNvPr id="304" name="図 303" descr="KC_Logo.png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190</xdr:row>
      <xdr:rowOff>0</xdr:rowOff>
    </xdr:from>
    <xdr:to>
      <xdr:col>66</xdr:col>
      <xdr:colOff>219075</xdr:colOff>
      <xdr:row>190</xdr:row>
      <xdr:rowOff>190500</xdr:rowOff>
    </xdr:to>
    <xdr:pic>
      <xdr:nvPicPr>
        <xdr:cNvPr id="305" name="図 304" descr="KCG_Logo.png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190</xdr:row>
      <xdr:rowOff>0</xdr:rowOff>
    </xdr:from>
    <xdr:to>
      <xdr:col>69</xdr:col>
      <xdr:colOff>2476500</xdr:colOff>
      <xdr:row>190</xdr:row>
      <xdr:rowOff>190500</xdr:rowOff>
    </xdr:to>
    <xdr:pic>
      <xdr:nvPicPr>
        <xdr:cNvPr id="306" name="図 305" descr="KC_Logo.png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217</xdr:row>
      <xdr:rowOff>0</xdr:rowOff>
    </xdr:from>
    <xdr:to>
      <xdr:col>66</xdr:col>
      <xdr:colOff>219075</xdr:colOff>
      <xdr:row>217</xdr:row>
      <xdr:rowOff>190500</xdr:rowOff>
    </xdr:to>
    <xdr:pic>
      <xdr:nvPicPr>
        <xdr:cNvPr id="307" name="図 306" descr="KCG_Logo.png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217</xdr:row>
      <xdr:rowOff>0</xdr:rowOff>
    </xdr:from>
    <xdr:to>
      <xdr:col>69</xdr:col>
      <xdr:colOff>2476500</xdr:colOff>
      <xdr:row>217</xdr:row>
      <xdr:rowOff>190500</xdr:rowOff>
    </xdr:to>
    <xdr:pic>
      <xdr:nvPicPr>
        <xdr:cNvPr id="308" name="図 307" descr="KC_Logo.png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244</xdr:row>
      <xdr:rowOff>0</xdr:rowOff>
    </xdr:from>
    <xdr:to>
      <xdr:col>66</xdr:col>
      <xdr:colOff>219075</xdr:colOff>
      <xdr:row>244</xdr:row>
      <xdr:rowOff>190500</xdr:rowOff>
    </xdr:to>
    <xdr:pic>
      <xdr:nvPicPr>
        <xdr:cNvPr id="309" name="図 308" descr="KCG_Logo.png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244</xdr:row>
      <xdr:rowOff>0</xdr:rowOff>
    </xdr:from>
    <xdr:to>
      <xdr:col>69</xdr:col>
      <xdr:colOff>2476500</xdr:colOff>
      <xdr:row>244</xdr:row>
      <xdr:rowOff>190500</xdr:rowOff>
    </xdr:to>
    <xdr:pic>
      <xdr:nvPicPr>
        <xdr:cNvPr id="310" name="図 309" descr="KC_Logo.png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1</xdr:row>
      <xdr:rowOff>0</xdr:rowOff>
    </xdr:from>
    <xdr:to>
      <xdr:col>71</xdr:col>
      <xdr:colOff>219075</xdr:colOff>
      <xdr:row>1</xdr:row>
      <xdr:rowOff>190500</xdr:rowOff>
    </xdr:to>
    <xdr:pic>
      <xdr:nvPicPr>
        <xdr:cNvPr id="311" name="図 310" descr="KCG_Logo.png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1</xdr:row>
      <xdr:rowOff>0</xdr:rowOff>
    </xdr:from>
    <xdr:to>
      <xdr:col>74</xdr:col>
      <xdr:colOff>2476500</xdr:colOff>
      <xdr:row>1</xdr:row>
      <xdr:rowOff>190500</xdr:rowOff>
    </xdr:to>
    <xdr:pic>
      <xdr:nvPicPr>
        <xdr:cNvPr id="312" name="図 311" descr="KC_Logo.png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28</xdr:row>
      <xdr:rowOff>0</xdr:rowOff>
    </xdr:from>
    <xdr:to>
      <xdr:col>71</xdr:col>
      <xdr:colOff>219075</xdr:colOff>
      <xdr:row>28</xdr:row>
      <xdr:rowOff>190500</xdr:rowOff>
    </xdr:to>
    <xdr:pic>
      <xdr:nvPicPr>
        <xdr:cNvPr id="313" name="図 312" descr="KCG_Logo.png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28</xdr:row>
      <xdr:rowOff>0</xdr:rowOff>
    </xdr:from>
    <xdr:to>
      <xdr:col>74</xdr:col>
      <xdr:colOff>2476500</xdr:colOff>
      <xdr:row>28</xdr:row>
      <xdr:rowOff>190500</xdr:rowOff>
    </xdr:to>
    <xdr:pic>
      <xdr:nvPicPr>
        <xdr:cNvPr id="314" name="図 313" descr="KC_Logo.png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55</xdr:row>
      <xdr:rowOff>0</xdr:rowOff>
    </xdr:from>
    <xdr:to>
      <xdr:col>71</xdr:col>
      <xdr:colOff>219075</xdr:colOff>
      <xdr:row>55</xdr:row>
      <xdr:rowOff>190500</xdr:rowOff>
    </xdr:to>
    <xdr:pic>
      <xdr:nvPicPr>
        <xdr:cNvPr id="317" name="図 316" descr="KCG_Logo.png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55</xdr:row>
      <xdr:rowOff>0</xdr:rowOff>
    </xdr:from>
    <xdr:to>
      <xdr:col>74</xdr:col>
      <xdr:colOff>2476500</xdr:colOff>
      <xdr:row>55</xdr:row>
      <xdr:rowOff>190500</xdr:rowOff>
    </xdr:to>
    <xdr:pic>
      <xdr:nvPicPr>
        <xdr:cNvPr id="318" name="図 317" descr="KC_Logo.png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82</xdr:row>
      <xdr:rowOff>0</xdr:rowOff>
    </xdr:from>
    <xdr:to>
      <xdr:col>71</xdr:col>
      <xdr:colOff>219075</xdr:colOff>
      <xdr:row>82</xdr:row>
      <xdr:rowOff>190500</xdr:rowOff>
    </xdr:to>
    <xdr:pic>
      <xdr:nvPicPr>
        <xdr:cNvPr id="319" name="図 318" descr="KCG_Logo.png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82</xdr:row>
      <xdr:rowOff>0</xdr:rowOff>
    </xdr:from>
    <xdr:to>
      <xdr:col>74</xdr:col>
      <xdr:colOff>2476500</xdr:colOff>
      <xdr:row>82</xdr:row>
      <xdr:rowOff>190500</xdr:rowOff>
    </xdr:to>
    <xdr:pic>
      <xdr:nvPicPr>
        <xdr:cNvPr id="320" name="図 319" descr="KC_Logo.png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109</xdr:row>
      <xdr:rowOff>0</xdr:rowOff>
    </xdr:from>
    <xdr:to>
      <xdr:col>71</xdr:col>
      <xdr:colOff>219075</xdr:colOff>
      <xdr:row>109</xdr:row>
      <xdr:rowOff>190500</xdr:rowOff>
    </xdr:to>
    <xdr:pic>
      <xdr:nvPicPr>
        <xdr:cNvPr id="321" name="図 320" descr="KCG_Logo.png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109</xdr:row>
      <xdr:rowOff>0</xdr:rowOff>
    </xdr:from>
    <xdr:to>
      <xdr:col>74</xdr:col>
      <xdr:colOff>2476500</xdr:colOff>
      <xdr:row>109</xdr:row>
      <xdr:rowOff>190500</xdr:rowOff>
    </xdr:to>
    <xdr:pic>
      <xdr:nvPicPr>
        <xdr:cNvPr id="322" name="図 321" descr="KC_Logo.png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136</xdr:row>
      <xdr:rowOff>0</xdr:rowOff>
    </xdr:from>
    <xdr:to>
      <xdr:col>71</xdr:col>
      <xdr:colOff>219075</xdr:colOff>
      <xdr:row>136</xdr:row>
      <xdr:rowOff>190500</xdr:rowOff>
    </xdr:to>
    <xdr:pic>
      <xdr:nvPicPr>
        <xdr:cNvPr id="323" name="図 322" descr="KCG_Logo.png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136</xdr:row>
      <xdr:rowOff>0</xdr:rowOff>
    </xdr:from>
    <xdr:to>
      <xdr:col>74</xdr:col>
      <xdr:colOff>2476500</xdr:colOff>
      <xdr:row>136</xdr:row>
      <xdr:rowOff>190500</xdr:rowOff>
    </xdr:to>
    <xdr:pic>
      <xdr:nvPicPr>
        <xdr:cNvPr id="324" name="図 323" descr="KC_Logo.png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163</xdr:row>
      <xdr:rowOff>0</xdr:rowOff>
    </xdr:from>
    <xdr:to>
      <xdr:col>71</xdr:col>
      <xdr:colOff>219075</xdr:colOff>
      <xdr:row>163</xdr:row>
      <xdr:rowOff>190500</xdr:rowOff>
    </xdr:to>
    <xdr:pic>
      <xdr:nvPicPr>
        <xdr:cNvPr id="325" name="図 324" descr="KCG_Logo.png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163</xdr:row>
      <xdr:rowOff>0</xdr:rowOff>
    </xdr:from>
    <xdr:to>
      <xdr:col>74</xdr:col>
      <xdr:colOff>2476500</xdr:colOff>
      <xdr:row>163</xdr:row>
      <xdr:rowOff>190500</xdr:rowOff>
    </xdr:to>
    <xdr:pic>
      <xdr:nvPicPr>
        <xdr:cNvPr id="326" name="図 325" descr="KC_Logo.png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190</xdr:row>
      <xdr:rowOff>0</xdr:rowOff>
    </xdr:from>
    <xdr:to>
      <xdr:col>71</xdr:col>
      <xdr:colOff>219075</xdr:colOff>
      <xdr:row>190</xdr:row>
      <xdr:rowOff>190500</xdr:rowOff>
    </xdr:to>
    <xdr:pic>
      <xdr:nvPicPr>
        <xdr:cNvPr id="327" name="図 326" descr="KCG_Logo.png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190</xdr:row>
      <xdr:rowOff>0</xdr:rowOff>
    </xdr:from>
    <xdr:to>
      <xdr:col>74</xdr:col>
      <xdr:colOff>2476500</xdr:colOff>
      <xdr:row>190</xdr:row>
      <xdr:rowOff>190500</xdr:rowOff>
    </xdr:to>
    <xdr:pic>
      <xdr:nvPicPr>
        <xdr:cNvPr id="328" name="図 327" descr="KC_Logo.png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217</xdr:row>
      <xdr:rowOff>0</xdr:rowOff>
    </xdr:from>
    <xdr:to>
      <xdr:col>71</xdr:col>
      <xdr:colOff>219075</xdr:colOff>
      <xdr:row>217</xdr:row>
      <xdr:rowOff>190500</xdr:rowOff>
    </xdr:to>
    <xdr:pic>
      <xdr:nvPicPr>
        <xdr:cNvPr id="329" name="図 328" descr="KCG_Logo.png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217</xdr:row>
      <xdr:rowOff>0</xdr:rowOff>
    </xdr:from>
    <xdr:to>
      <xdr:col>74</xdr:col>
      <xdr:colOff>2476500</xdr:colOff>
      <xdr:row>217</xdr:row>
      <xdr:rowOff>190500</xdr:rowOff>
    </xdr:to>
    <xdr:pic>
      <xdr:nvPicPr>
        <xdr:cNvPr id="330" name="図 329" descr="KC_Logo.png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244</xdr:row>
      <xdr:rowOff>0</xdr:rowOff>
    </xdr:from>
    <xdr:to>
      <xdr:col>71</xdr:col>
      <xdr:colOff>219075</xdr:colOff>
      <xdr:row>244</xdr:row>
      <xdr:rowOff>190500</xdr:rowOff>
    </xdr:to>
    <xdr:pic>
      <xdr:nvPicPr>
        <xdr:cNvPr id="331" name="図 330" descr="KCG_Logo.png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244</xdr:row>
      <xdr:rowOff>0</xdr:rowOff>
    </xdr:from>
    <xdr:to>
      <xdr:col>74</xdr:col>
      <xdr:colOff>2476500</xdr:colOff>
      <xdr:row>244</xdr:row>
      <xdr:rowOff>190500</xdr:rowOff>
    </xdr:to>
    <xdr:pic>
      <xdr:nvPicPr>
        <xdr:cNvPr id="332" name="図 331" descr="KC_Logo.png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1</xdr:row>
      <xdr:rowOff>0</xdr:rowOff>
    </xdr:from>
    <xdr:to>
      <xdr:col>76</xdr:col>
      <xdr:colOff>219075</xdr:colOff>
      <xdr:row>1</xdr:row>
      <xdr:rowOff>190500</xdr:rowOff>
    </xdr:to>
    <xdr:pic>
      <xdr:nvPicPr>
        <xdr:cNvPr id="333" name="図 332" descr="KCG_Logo.png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1</xdr:row>
      <xdr:rowOff>0</xdr:rowOff>
    </xdr:from>
    <xdr:to>
      <xdr:col>82</xdr:col>
      <xdr:colOff>0</xdr:colOff>
      <xdr:row>1</xdr:row>
      <xdr:rowOff>190500</xdr:rowOff>
    </xdr:to>
    <xdr:pic>
      <xdr:nvPicPr>
        <xdr:cNvPr id="334" name="図 333" descr="KC_Logo.png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28</xdr:row>
      <xdr:rowOff>0</xdr:rowOff>
    </xdr:from>
    <xdr:to>
      <xdr:col>76</xdr:col>
      <xdr:colOff>219075</xdr:colOff>
      <xdr:row>28</xdr:row>
      <xdr:rowOff>190500</xdr:rowOff>
    </xdr:to>
    <xdr:pic>
      <xdr:nvPicPr>
        <xdr:cNvPr id="335" name="図 334" descr="KCG_Logo.png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28</xdr:row>
      <xdr:rowOff>0</xdr:rowOff>
    </xdr:from>
    <xdr:to>
      <xdr:col>82</xdr:col>
      <xdr:colOff>0</xdr:colOff>
      <xdr:row>28</xdr:row>
      <xdr:rowOff>190500</xdr:rowOff>
    </xdr:to>
    <xdr:pic>
      <xdr:nvPicPr>
        <xdr:cNvPr id="336" name="図 335" descr="KC_Logo.png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55</xdr:row>
      <xdr:rowOff>0</xdr:rowOff>
    </xdr:from>
    <xdr:to>
      <xdr:col>76</xdr:col>
      <xdr:colOff>219075</xdr:colOff>
      <xdr:row>55</xdr:row>
      <xdr:rowOff>190500</xdr:rowOff>
    </xdr:to>
    <xdr:pic>
      <xdr:nvPicPr>
        <xdr:cNvPr id="337" name="図 336" descr="KCG_Logo.png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55</xdr:row>
      <xdr:rowOff>0</xdr:rowOff>
    </xdr:from>
    <xdr:to>
      <xdr:col>82</xdr:col>
      <xdr:colOff>0</xdr:colOff>
      <xdr:row>55</xdr:row>
      <xdr:rowOff>190500</xdr:rowOff>
    </xdr:to>
    <xdr:pic>
      <xdr:nvPicPr>
        <xdr:cNvPr id="338" name="図 337" descr="KC_Logo.png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82</xdr:row>
      <xdr:rowOff>0</xdr:rowOff>
    </xdr:from>
    <xdr:to>
      <xdr:col>76</xdr:col>
      <xdr:colOff>219075</xdr:colOff>
      <xdr:row>82</xdr:row>
      <xdr:rowOff>190500</xdr:rowOff>
    </xdr:to>
    <xdr:pic>
      <xdr:nvPicPr>
        <xdr:cNvPr id="339" name="図 338" descr="KCG_Logo.png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82</xdr:row>
      <xdr:rowOff>0</xdr:rowOff>
    </xdr:from>
    <xdr:to>
      <xdr:col>82</xdr:col>
      <xdr:colOff>0</xdr:colOff>
      <xdr:row>82</xdr:row>
      <xdr:rowOff>190500</xdr:rowOff>
    </xdr:to>
    <xdr:pic>
      <xdr:nvPicPr>
        <xdr:cNvPr id="340" name="図 339" descr="KC_Logo.png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109</xdr:row>
      <xdr:rowOff>0</xdr:rowOff>
    </xdr:from>
    <xdr:to>
      <xdr:col>76</xdr:col>
      <xdr:colOff>219075</xdr:colOff>
      <xdr:row>109</xdr:row>
      <xdr:rowOff>190500</xdr:rowOff>
    </xdr:to>
    <xdr:pic>
      <xdr:nvPicPr>
        <xdr:cNvPr id="341" name="図 340" descr="KCG_Logo.png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109</xdr:row>
      <xdr:rowOff>0</xdr:rowOff>
    </xdr:from>
    <xdr:to>
      <xdr:col>82</xdr:col>
      <xdr:colOff>0</xdr:colOff>
      <xdr:row>109</xdr:row>
      <xdr:rowOff>190500</xdr:rowOff>
    </xdr:to>
    <xdr:pic>
      <xdr:nvPicPr>
        <xdr:cNvPr id="342" name="図 341" descr="KC_Logo.png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136</xdr:row>
      <xdr:rowOff>0</xdr:rowOff>
    </xdr:from>
    <xdr:to>
      <xdr:col>76</xdr:col>
      <xdr:colOff>219075</xdr:colOff>
      <xdr:row>136</xdr:row>
      <xdr:rowOff>190500</xdr:rowOff>
    </xdr:to>
    <xdr:pic>
      <xdr:nvPicPr>
        <xdr:cNvPr id="343" name="図 342" descr="KCG_Logo.png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136</xdr:row>
      <xdr:rowOff>0</xdr:rowOff>
    </xdr:from>
    <xdr:to>
      <xdr:col>82</xdr:col>
      <xdr:colOff>0</xdr:colOff>
      <xdr:row>136</xdr:row>
      <xdr:rowOff>190500</xdr:rowOff>
    </xdr:to>
    <xdr:pic>
      <xdr:nvPicPr>
        <xdr:cNvPr id="344" name="図 343" descr="KC_Logo.png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163</xdr:row>
      <xdr:rowOff>0</xdr:rowOff>
    </xdr:from>
    <xdr:to>
      <xdr:col>76</xdr:col>
      <xdr:colOff>219075</xdr:colOff>
      <xdr:row>163</xdr:row>
      <xdr:rowOff>190500</xdr:rowOff>
    </xdr:to>
    <xdr:pic>
      <xdr:nvPicPr>
        <xdr:cNvPr id="345" name="図 344" descr="KCG_Logo.png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163</xdr:row>
      <xdr:rowOff>0</xdr:rowOff>
    </xdr:from>
    <xdr:to>
      <xdr:col>82</xdr:col>
      <xdr:colOff>0</xdr:colOff>
      <xdr:row>163</xdr:row>
      <xdr:rowOff>190500</xdr:rowOff>
    </xdr:to>
    <xdr:pic>
      <xdr:nvPicPr>
        <xdr:cNvPr id="346" name="図 345" descr="KC_Logo.png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190</xdr:row>
      <xdr:rowOff>0</xdr:rowOff>
    </xdr:from>
    <xdr:to>
      <xdr:col>76</xdr:col>
      <xdr:colOff>219075</xdr:colOff>
      <xdr:row>190</xdr:row>
      <xdr:rowOff>190500</xdr:rowOff>
    </xdr:to>
    <xdr:pic>
      <xdr:nvPicPr>
        <xdr:cNvPr id="347" name="図 346" descr="KCG_Logo.png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190</xdr:row>
      <xdr:rowOff>0</xdr:rowOff>
    </xdr:from>
    <xdr:to>
      <xdr:col>82</xdr:col>
      <xdr:colOff>0</xdr:colOff>
      <xdr:row>190</xdr:row>
      <xdr:rowOff>190500</xdr:rowOff>
    </xdr:to>
    <xdr:pic>
      <xdr:nvPicPr>
        <xdr:cNvPr id="348" name="図 347" descr="KC_Logo.png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217</xdr:row>
      <xdr:rowOff>0</xdr:rowOff>
    </xdr:from>
    <xdr:to>
      <xdr:col>76</xdr:col>
      <xdr:colOff>219075</xdr:colOff>
      <xdr:row>217</xdr:row>
      <xdr:rowOff>190500</xdr:rowOff>
    </xdr:to>
    <xdr:pic>
      <xdr:nvPicPr>
        <xdr:cNvPr id="349" name="図 348" descr="KCG_Logo.png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497525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217</xdr:row>
      <xdr:rowOff>0</xdr:rowOff>
    </xdr:from>
    <xdr:to>
      <xdr:col>82</xdr:col>
      <xdr:colOff>0</xdr:colOff>
      <xdr:row>217</xdr:row>
      <xdr:rowOff>190500</xdr:rowOff>
    </xdr:to>
    <xdr:pic>
      <xdr:nvPicPr>
        <xdr:cNvPr id="350" name="図 349" descr="KC_Logo.png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26900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244</xdr:row>
      <xdr:rowOff>0</xdr:rowOff>
    </xdr:from>
    <xdr:to>
      <xdr:col>76</xdr:col>
      <xdr:colOff>219075</xdr:colOff>
      <xdr:row>244</xdr:row>
      <xdr:rowOff>190500</xdr:rowOff>
    </xdr:to>
    <xdr:pic>
      <xdr:nvPicPr>
        <xdr:cNvPr id="351" name="図 350" descr="KCG_Logo.png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497525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244</xdr:row>
      <xdr:rowOff>0</xdr:rowOff>
    </xdr:from>
    <xdr:to>
      <xdr:col>82</xdr:col>
      <xdr:colOff>0</xdr:colOff>
      <xdr:row>244</xdr:row>
      <xdr:rowOff>190500</xdr:rowOff>
    </xdr:to>
    <xdr:pic>
      <xdr:nvPicPr>
        <xdr:cNvPr id="352" name="図 351" descr="KC_Logo.png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26900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1</xdr:row>
      <xdr:rowOff>0</xdr:rowOff>
    </xdr:from>
    <xdr:to>
      <xdr:col>83</xdr:col>
      <xdr:colOff>209550</xdr:colOff>
      <xdr:row>1</xdr:row>
      <xdr:rowOff>190500</xdr:rowOff>
    </xdr:to>
    <xdr:pic>
      <xdr:nvPicPr>
        <xdr:cNvPr id="353" name="図 352" descr="KCG_Logo.png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28</xdr:row>
      <xdr:rowOff>0</xdr:rowOff>
    </xdr:from>
    <xdr:to>
      <xdr:col>83</xdr:col>
      <xdr:colOff>209550</xdr:colOff>
      <xdr:row>28</xdr:row>
      <xdr:rowOff>190500</xdr:rowOff>
    </xdr:to>
    <xdr:pic>
      <xdr:nvPicPr>
        <xdr:cNvPr id="355" name="図 354" descr="KCG_Logo.png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104584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55</xdr:row>
      <xdr:rowOff>0</xdr:rowOff>
    </xdr:from>
    <xdr:to>
      <xdr:col>83</xdr:col>
      <xdr:colOff>209550</xdr:colOff>
      <xdr:row>55</xdr:row>
      <xdr:rowOff>190500</xdr:rowOff>
    </xdr:to>
    <xdr:pic>
      <xdr:nvPicPr>
        <xdr:cNvPr id="357" name="図 356" descr="KCG_Logo.png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205359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82</xdr:row>
      <xdr:rowOff>0</xdr:rowOff>
    </xdr:from>
    <xdr:to>
      <xdr:col>83</xdr:col>
      <xdr:colOff>209550</xdr:colOff>
      <xdr:row>82</xdr:row>
      <xdr:rowOff>190500</xdr:rowOff>
    </xdr:to>
    <xdr:pic>
      <xdr:nvPicPr>
        <xdr:cNvPr id="359" name="図 358" descr="KCG_Logo.png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306133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109</xdr:row>
      <xdr:rowOff>0</xdr:rowOff>
    </xdr:from>
    <xdr:to>
      <xdr:col>83</xdr:col>
      <xdr:colOff>209550</xdr:colOff>
      <xdr:row>109</xdr:row>
      <xdr:rowOff>190500</xdr:rowOff>
    </xdr:to>
    <xdr:pic>
      <xdr:nvPicPr>
        <xdr:cNvPr id="361" name="図 360" descr="KCG_Logo.png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406908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136</xdr:row>
      <xdr:rowOff>0</xdr:rowOff>
    </xdr:from>
    <xdr:to>
      <xdr:col>83</xdr:col>
      <xdr:colOff>209550</xdr:colOff>
      <xdr:row>136</xdr:row>
      <xdr:rowOff>190500</xdr:rowOff>
    </xdr:to>
    <xdr:pic>
      <xdr:nvPicPr>
        <xdr:cNvPr id="363" name="図 362" descr="KCG_Logo.png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507682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163</xdr:row>
      <xdr:rowOff>0</xdr:rowOff>
    </xdr:from>
    <xdr:to>
      <xdr:col>83</xdr:col>
      <xdr:colOff>209550</xdr:colOff>
      <xdr:row>163</xdr:row>
      <xdr:rowOff>190500</xdr:rowOff>
    </xdr:to>
    <xdr:pic>
      <xdr:nvPicPr>
        <xdr:cNvPr id="365" name="図 364" descr="KCG_Logo.png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608457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190</xdr:row>
      <xdr:rowOff>0</xdr:rowOff>
    </xdr:from>
    <xdr:to>
      <xdr:col>83</xdr:col>
      <xdr:colOff>209550</xdr:colOff>
      <xdr:row>190</xdr:row>
      <xdr:rowOff>190500</xdr:rowOff>
    </xdr:to>
    <xdr:pic>
      <xdr:nvPicPr>
        <xdr:cNvPr id="367" name="図 366" descr="KCG_Logo.png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217</xdr:row>
      <xdr:rowOff>0</xdr:rowOff>
    </xdr:from>
    <xdr:to>
      <xdr:col>83</xdr:col>
      <xdr:colOff>209550</xdr:colOff>
      <xdr:row>217</xdr:row>
      <xdr:rowOff>190500</xdr:rowOff>
    </xdr:to>
    <xdr:pic>
      <xdr:nvPicPr>
        <xdr:cNvPr id="369" name="図 368" descr="KCG_Logo.png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244</xdr:row>
      <xdr:rowOff>0</xdr:rowOff>
    </xdr:from>
    <xdr:to>
      <xdr:col>83</xdr:col>
      <xdr:colOff>209550</xdr:colOff>
      <xdr:row>244</xdr:row>
      <xdr:rowOff>190500</xdr:rowOff>
    </xdr:to>
    <xdr:pic>
      <xdr:nvPicPr>
        <xdr:cNvPr id="371" name="図 370" descr="KCG_Logo.png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910780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1</xdr:row>
      <xdr:rowOff>0</xdr:rowOff>
    </xdr:from>
    <xdr:to>
      <xdr:col>95</xdr:col>
      <xdr:colOff>19050</xdr:colOff>
      <xdr:row>1</xdr:row>
      <xdr:rowOff>190500</xdr:rowOff>
    </xdr:to>
    <xdr:pic>
      <xdr:nvPicPr>
        <xdr:cNvPr id="376" name="図 375" descr="KC_Logo.png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28</xdr:row>
      <xdr:rowOff>0</xdr:rowOff>
    </xdr:from>
    <xdr:to>
      <xdr:col>95</xdr:col>
      <xdr:colOff>19050</xdr:colOff>
      <xdr:row>28</xdr:row>
      <xdr:rowOff>190500</xdr:rowOff>
    </xdr:to>
    <xdr:pic>
      <xdr:nvPicPr>
        <xdr:cNvPr id="378" name="図 377" descr="KC_Logo.png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55</xdr:row>
      <xdr:rowOff>0</xdr:rowOff>
    </xdr:from>
    <xdr:to>
      <xdr:col>95</xdr:col>
      <xdr:colOff>19050</xdr:colOff>
      <xdr:row>55</xdr:row>
      <xdr:rowOff>190500</xdr:rowOff>
    </xdr:to>
    <xdr:pic>
      <xdr:nvPicPr>
        <xdr:cNvPr id="380" name="図 379" descr="KC_Logo.png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82</xdr:row>
      <xdr:rowOff>0</xdr:rowOff>
    </xdr:from>
    <xdr:to>
      <xdr:col>95</xdr:col>
      <xdr:colOff>19050</xdr:colOff>
      <xdr:row>82</xdr:row>
      <xdr:rowOff>190500</xdr:rowOff>
    </xdr:to>
    <xdr:pic>
      <xdr:nvPicPr>
        <xdr:cNvPr id="382" name="図 381" descr="KC_Logo.png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109</xdr:row>
      <xdr:rowOff>0</xdr:rowOff>
    </xdr:from>
    <xdr:to>
      <xdr:col>95</xdr:col>
      <xdr:colOff>19050</xdr:colOff>
      <xdr:row>109</xdr:row>
      <xdr:rowOff>190500</xdr:rowOff>
    </xdr:to>
    <xdr:pic>
      <xdr:nvPicPr>
        <xdr:cNvPr id="384" name="図 383" descr="KC_Logo.png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136</xdr:row>
      <xdr:rowOff>0</xdr:rowOff>
    </xdr:from>
    <xdr:to>
      <xdr:col>95</xdr:col>
      <xdr:colOff>19050</xdr:colOff>
      <xdr:row>136</xdr:row>
      <xdr:rowOff>190500</xdr:rowOff>
    </xdr:to>
    <xdr:pic>
      <xdr:nvPicPr>
        <xdr:cNvPr id="386" name="図 385" descr="KC_Logo.png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163</xdr:row>
      <xdr:rowOff>0</xdr:rowOff>
    </xdr:from>
    <xdr:to>
      <xdr:col>95</xdr:col>
      <xdr:colOff>19050</xdr:colOff>
      <xdr:row>163</xdr:row>
      <xdr:rowOff>190500</xdr:rowOff>
    </xdr:to>
    <xdr:pic>
      <xdr:nvPicPr>
        <xdr:cNvPr id="388" name="図 387" descr="KC_Logo.png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190</xdr:row>
      <xdr:rowOff>0</xdr:rowOff>
    </xdr:from>
    <xdr:to>
      <xdr:col>95</xdr:col>
      <xdr:colOff>19050</xdr:colOff>
      <xdr:row>190</xdr:row>
      <xdr:rowOff>190500</xdr:rowOff>
    </xdr:to>
    <xdr:pic>
      <xdr:nvPicPr>
        <xdr:cNvPr id="390" name="図 389" descr="KC_Logo.png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217</xdr:row>
      <xdr:rowOff>0</xdr:rowOff>
    </xdr:from>
    <xdr:to>
      <xdr:col>95</xdr:col>
      <xdr:colOff>19050</xdr:colOff>
      <xdr:row>217</xdr:row>
      <xdr:rowOff>190500</xdr:rowOff>
    </xdr:to>
    <xdr:pic>
      <xdr:nvPicPr>
        <xdr:cNvPr id="392" name="図 391" descr="KC_Logo.png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244</xdr:row>
      <xdr:rowOff>0</xdr:rowOff>
    </xdr:from>
    <xdr:to>
      <xdr:col>95</xdr:col>
      <xdr:colOff>19050</xdr:colOff>
      <xdr:row>244</xdr:row>
      <xdr:rowOff>190500</xdr:rowOff>
    </xdr:to>
    <xdr:pic>
      <xdr:nvPicPr>
        <xdr:cNvPr id="394" name="図 393" descr="KC_Logo.png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10"/>
  <sheetViews>
    <sheetView tabSelected="1" workbookViewId="0">
      <selection activeCell="C2" sqref="C2"/>
    </sheetView>
  </sheetViews>
  <sheetFormatPr defaultRowHeight="13.5" x14ac:dyDescent="0.15"/>
  <cols>
    <col min="2" max="3" width="9" customWidth="1"/>
    <col min="5" max="5" width="4.5" customWidth="1"/>
    <col min="6" max="6" width="25.75" customWidth="1"/>
  </cols>
  <sheetData>
    <row r="2" spans="2:8" x14ac:dyDescent="0.15">
      <c r="B2" s="10" t="s">
        <v>53</v>
      </c>
      <c r="C2" s="9"/>
      <c r="E2" s="6" t="s">
        <v>0</v>
      </c>
      <c r="F2" s="6" t="s">
        <v>52</v>
      </c>
      <c r="H2" s="11" t="s">
        <v>162</v>
      </c>
    </row>
    <row r="3" spans="2:8" x14ac:dyDescent="0.15">
      <c r="B3" s="10" t="s">
        <v>54</v>
      </c>
      <c r="C3" s="7">
        <v>100</v>
      </c>
      <c r="E3" s="6">
        <v>1</v>
      </c>
      <c r="F3" s="8" t="s">
        <v>166</v>
      </c>
      <c r="H3" s="12" t="s">
        <v>161</v>
      </c>
    </row>
    <row r="4" spans="2:8" x14ac:dyDescent="0.15">
      <c r="B4" s="10" t="s">
        <v>55</v>
      </c>
      <c r="C4" s="7">
        <v>10</v>
      </c>
      <c r="E4" s="6">
        <f>E3+1</f>
        <v>2</v>
      </c>
      <c r="F4" s="8" t="s">
        <v>62</v>
      </c>
    </row>
    <row r="5" spans="2:8" x14ac:dyDescent="0.15">
      <c r="E5" s="6">
        <f t="shared" ref="E5:E68" si="0">E4+1</f>
        <v>3</v>
      </c>
      <c r="F5" s="8" t="s">
        <v>63</v>
      </c>
    </row>
    <row r="6" spans="2:8" x14ac:dyDescent="0.15">
      <c r="E6" s="6">
        <f t="shared" si="0"/>
        <v>4</v>
      </c>
      <c r="F6" s="8" t="s">
        <v>64</v>
      </c>
    </row>
    <row r="7" spans="2:8" x14ac:dyDescent="0.15">
      <c r="E7" s="6">
        <f t="shared" si="0"/>
        <v>5</v>
      </c>
      <c r="F7" s="8" t="s">
        <v>65</v>
      </c>
    </row>
    <row r="8" spans="2:8" x14ac:dyDescent="0.15">
      <c r="B8" t="s">
        <v>164</v>
      </c>
      <c r="E8" s="6">
        <f t="shared" si="0"/>
        <v>6</v>
      </c>
      <c r="F8" s="8" t="s">
        <v>66</v>
      </c>
    </row>
    <row r="9" spans="2:8" x14ac:dyDescent="0.15">
      <c r="B9" t="s">
        <v>165</v>
      </c>
      <c r="E9" s="6">
        <f>E8+1</f>
        <v>7</v>
      </c>
      <c r="F9" s="8" t="s">
        <v>67</v>
      </c>
    </row>
    <row r="10" spans="2:8" x14ac:dyDescent="0.15">
      <c r="E10" s="6">
        <f t="shared" si="0"/>
        <v>8</v>
      </c>
      <c r="F10" s="8" t="s">
        <v>68</v>
      </c>
    </row>
    <row r="11" spans="2:8" x14ac:dyDescent="0.15">
      <c r="B11" s="153" t="s">
        <v>61</v>
      </c>
      <c r="C11" s="153"/>
      <c r="E11" s="6">
        <f t="shared" si="0"/>
        <v>9</v>
      </c>
      <c r="F11" s="8" t="s">
        <v>69</v>
      </c>
    </row>
    <row r="12" spans="2:8" x14ac:dyDescent="0.15">
      <c r="B12" s="153"/>
      <c r="C12" s="153"/>
      <c r="E12" s="6">
        <f t="shared" si="0"/>
        <v>10</v>
      </c>
      <c r="F12" s="8" t="s">
        <v>70</v>
      </c>
    </row>
    <row r="13" spans="2:8" x14ac:dyDescent="0.15">
      <c r="B13" s="153"/>
      <c r="C13" s="153"/>
      <c r="E13" s="6">
        <f t="shared" si="0"/>
        <v>11</v>
      </c>
      <c r="F13" s="8" t="s">
        <v>71</v>
      </c>
    </row>
    <row r="14" spans="2:8" x14ac:dyDescent="0.15">
      <c r="B14" s="153"/>
      <c r="C14" s="153"/>
      <c r="E14" s="6">
        <f t="shared" si="0"/>
        <v>12</v>
      </c>
      <c r="F14" s="8" t="s">
        <v>72</v>
      </c>
    </row>
    <row r="15" spans="2:8" x14ac:dyDescent="0.15">
      <c r="B15" s="5"/>
      <c r="E15" s="6">
        <f t="shared" si="0"/>
        <v>13</v>
      </c>
      <c r="F15" s="8" t="s">
        <v>73</v>
      </c>
    </row>
    <row r="16" spans="2:8" x14ac:dyDescent="0.15">
      <c r="B16" s="5"/>
      <c r="E16" s="6">
        <f t="shared" si="0"/>
        <v>14</v>
      </c>
      <c r="F16" s="8" t="s">
        <v>74</v>
      </c>
    </row>
    <row r="17" spans="2:6" x14ac:dyDescent="0.15">
      <c r="B17" s="5"/>
      <c r="E17" s="6">
        <f t="shared" si="0"/>
        <v>15</v>
      </c>
      <c r="F17" s="8" t="s">
        <v>75</v>
      </c>
    </row>
    <row r="18" spans="2:6" x14ac:dyDescent="0.15">
      <c r="B18" s="5"/>
      <c r="E18" s="6">
        <f t="shared" si="0"/>
        <v>16</v>
      </c>
      <c r="F18" s="8" t="s">
        <v>76</v>
      </c>
    </row>
    <row r="19" spans="2:6" x14ac:dyDescent="0.15">
      <c r="B19" s="5"/>
      <c r="E19" s="6">
        <f t="shared" si="0"/>
        <v>17</v>
      </c>
      <c r="F19" s="8" t="s">
        <v>77</v>
      </c>
    </row>
    <row r="20" spans="2:6" x14ac:dyDescent="0.15">
      <c r="B20" s="5"/>
      <c r="E20" s="6">
        <f t="shared" si="0"/>
        <v>18</v>
      </c>
      <c r="F20" s="8" t="s">
        <v>78</v>
      </c>
    </row>
    <row r="21" spans="2:6" x14ac:dyDescent="0.15">
      <c r="B21" s="5"/>
      <c r="E21" s="6">
        <f t="shared" si="0"/>
        <v>19</v>
      </c>
      <c r="F21" s="8" t="s">
        <v>79</v>
      </c>
    </row>
    <row r="22" spans="2:6" x14ac:dyDescent="0.15">
      <c r="B22" s="5"/>
      <c r="E22" s="6">
        <f t="shared" si="0"/>
        <v>20</v>
      </c>
      <c r="F22" s="8" t="s">
        <v>80</v>
      </c>
    </row>
    <row r="23" spans="2:6" x14ac:dyDescent="0.15">
      <c r="B23" s="5"/>
      <c r="E23" s="6">
        <f t="shared" si="0"/>
        <v>21</v>
      </c>
      <c r="F23" s="8" t="s">
        <v>81</v>
      </c>
    </row>
    <row r="24" spans="2:6" x14ac:dyDescent="0.15">
      <c r="B24" s="5"/>
      <c r="E24" s="6">
        <f t="shared" si="0"/>
        <v>22</v>
      </c>
      <c r="F24" s="8" t="s">
        <v>82</v>
      </c>
    </row>
    <row r="25" spans="2:6" x14ac:dyDescent="0.15">
      <c r="B25" s="5"/>
      <c r="E25" s="6">
        <f t="shared" si="0"/>
        <v>23</v>
      </c>
      <c r="F25" s="8" t="s">
        <v>83</v>
      </c>
    </row>
    <row r="26" spans="2:6" x14ac:dyDescent="0.15">
      <c r="B26" s="5"/>
      <c r="E26" s="6">
        <f t="shared" si="0"/>
        <v>24</v>
      </c>
      <c r="F26" s="8" t="s">
        <v>84</v>
      </c>
    </row>
    <row r="27" spans="2:6" x14ac:dyDescent="0.15">
      <c r="B27" s="5"/>
      <c r="E27" s="6">
        <f t="shared" si="0"/>
        <v>25</v>
      </c>
      <c r="F27" s="8" t="s">
        <v>85</v>
      </c>
    </row>
    <row r="28" spans="2:6" x14ac:dyDescent="0.15">
      <c r="B28" s="5"/>
      <c r="E28" s="6">
        <f t="shared" si="0"/>
        <v>26</v>
      </c>
      <c r="F28" s="8" t="s">
        <v>86</v>
      </c>
    </row>
    <row r="29" spans="2:6" x14ac:dyDescent="0.15">
      <c r="B29" s="5"/>
      <c r="E29" s="6">
        <f t="shared" si="0"/>
        <v>27</v>
      </c>
      <c r="F29" s="8" t="s">
        <v>87</v>
      </c>
    </row>
    <row r="30" spans="2:6" x14ac:dyDescent="0.15">
      <c r="B30" s="5"/>
      <c r="E30" s="6">
        <f t="shared" si="0"/>
        <v>28</v>
      </c>
      <c r="F30" s="8" t="s">
        <v>88</v>
      </c>
    </row>
    <row r="31" spans="2:6" x14ac:dyDescent="0.15">
      <c r="B31" s="5"/>
      <c r="E31" s="6">
        <f t="shared" si="0"/>
        <v>29</v>
      </c>
      <c r="F31" s="8" t="s">
        <v>89</v>
      </c>
    </row>
    <row r="32" spans="2:6" x14ac:dyDescent="0.15">
      <c r="B32" s="5"/>
      <c r="E32" s="6">
        <f t="shared" si="0"/>
        <v>30</v>
      </c>
      <c r="F32" s="8" t="s">
        <v>90</v>
      </c>
    </row>
    <row r="33" spans="2:6" x14ac:dyDescent="0.15">
      <c r="B33" s="5"/>
      <c r="E33" s="6">
        <f t="shared" si="0"/>
        <v>31</v>
      </c>
      <c r="F33" s="8" t="s">
        <v>91</v>
      </c>
    </row>
    <row r="34" spans="2:6" x14ac:dyDescent="0.15">
      <c r="B34" s="5"/>
      <c r="E34" s="6">
        <f t="shared" si="0"/>
        <v>32</v>
      </c>
      <c r="F34" s="8" t="s">
        <v>92</v>
      </c>
    </row>
    <row r="35" spans="2:6" x14ac:dyDescent="0.15">
      <c r="B35" s="5"/>
      <c r="E35" s="6">
        <f t="shared" si="0"/>
        <v>33</v>
      </c>
      <c r="F35" s="8" t="s">
        <v>93</v>
      </c>
    </row>
    <row r="36" spans="2:6" x14ac:dyDescent="0.15">
      <c r="B36" s="5"/>
      <c r="E36" s="6">
        <f t="shared" si="0"/>
        <v>34</v>
      </c>
      <c r="F36" s="8" t="s">
        <v>94</v>
      </c>
    </row>
    <row r="37" spans="2:6" x14ac:dyDescent="0.15">
      <c r="B37" s="5"/>
      <c r="E37" s="6">
        <f t="shared" si="0"/>
        <v>35</v>
      </c>
      <c r="F37" s="8" t="s">
        <v>95</v>
      </c>
    </row>
    <row r="38" spans="2:6" x14ac:dyDescent="0.15">
      <c r="B38" s="5"/>
      <c r="E38" s="6">
        <f t="shared" si="0"/>
        <v>36</v>
      </c>
      <c r="F38" s="8" t="s">
        <v>96</v>
      </c>
    </row>
    <row r="39" spans="2:6" x14ac:dyDescent="0.15">
      <c r="B39" s="5"/>
      <c r="E39" s="6">
        <f t="shared" si="0"/>
        <v>37</v>
      </c>
      <c r="F39" s="8" t="s">
        <v>97</v>
      </c>
    </row>
    <row r="40" spans="2:6" x14ac:dyDescent="0.15">
      <c r="B40" s="5"/>
      <c r="E40" s="6">
        <f t="shared" si="0"/>
        <v>38</v>
      </c>
      <c r="F40" s="8" t="s">
        <v>98</v>
      </c>
    </row>
    <row r="41" spans="2:6" x14ac:dyDescent="0.15">
      <c r="B41" s="5"/>
      <c r="E41" s="6">
        <f t="shared" si="0"/>
        <v>39</v>
      </c>
      <c r="F41" s="8" t="s">
        <v>99</v>
      </c>
    </row>
    <row r="42" spans="2:6" x14ac:dyDescent="0.15">
      <c r="B42" s="5"/>
      <c r="E42" s="6">
        <f t="shared" si="0"/>
        <v>40</v>
      </c>
      <c r="F42" s="8" t="s">
        <v>100</v>
      </c>
    </row>
    <row r="43" spans="2:6" x14ac:dyDescent="0.15">
      <c r="B43" s="5"/>
      <c r="E43" s="6">
        <f t="shared" si="0"/>
        <v>41</v>
      </c>
      <c r="F43" s="8" t="s">
        <v>101</v>
      </c>
    </row>
    <row r="44" spans="2:6" x14ac:dyDescent="0.15">
      <c r="B44" s="5"/>
      <c r="E44" s="6">
        <f t="shared" si="0"/>
        <v>42</v>
      </c>
      <c r="F44" s="8" t="s">
        <v>102</v>
      </c>
    </row>
    <row r="45" spans="2:6" x14ac:dyDescent="0.15">
      <c r="B45" s="5"/>
      <c r="E45" s="6">
        <f t="shared" si="0"/>
        <v>43</v>
      </c>
      <c r="F45" s="8" t="s">
        <v>103</v>
      </c>
    </row>
    <row r="46" spans="2:6" x14ac:dyDescent="0.15">
      <c r="B46" s="5"/>
      <c r="E46" s="6">
        <f t="shared" si="0"/>
        <v>44</v>
      </c>
      <c r="F46" s="8" t="s">
        <v>104</v>
      </c>
    </row>
    <row r="47" spans="2:6" x14ac:dyDescent="0.15">
      <c r="B47" s="5"/>
      <c r="E47" s="6">
        <f t="shared" si="0"/>
        <v>45</v>
      </c>
      <c r="F47" s="8" t="s">
        <v>105</v>
      </c>
    </row>
    <row r="48" spans="2:6" x14ac:dyDescent="0.15">
      <c r="B48" s="5"/>
      <c r="E48" s="6">
        <f t="shared" si="0"/>
        <v>46</v>
      </c>
      <c r="F48" s="8" t="s">
        <v>106</v>
      </c>
    </row>
    <row r="49" spans="2:6" x14ac:dyDescent="0.15">
      <c r="B49" s="5"/>
      <c r="E49" s="6">
        <f t="shared" si="0"/>
        <v>47</v>
      </c>
      <c r="F49" s="8" t="s">
        <v>107</v>
      </c>
    </row>
    <row r="50" spans="2:6" x14ac:dyDescent="0.15">
      <c r="B50" s="5"/>
      <c r="E50" s="6">
        <f t="shared" si="0"/>
        <v>48</v>
      </c>
      <c r="F50" s="8" t="s">
        <v>108</v>
      </c>
    </row>
    <row r="51" spans="2:6" x14ac:dyDescent="0.15">
      <c r="B51" s="5"/>
      <c r="E51" s="6">
        <f t="shared" si="0"/>
        <v>49</v>
      </c>
      <c r="F51" s="8" t="s">
        <v>109</v>
      </c>
    </row>
    <row r="52" spans="2:6" x14ac:dyDescent="0.15">
      <c r="B52" s="5"/>
      <c r="E52" s="6">
        <f t="shared" si="0"/>
        <v>50</v>
      </c>
      <c r="F52" s="8" t="s">
        <v>110</v>
      </c>
    </row>
    <row r="53" spans="2:6" x14ac:dyDescent="0.15">
      <c r="B53" s="5"/>
      <c r="E53" s="6">
        <f t="shared" si="0"/>
        <v>51</v>
      </c>
      <c r="F53" s="8" t="s">
        <v>111</v>
      </c>
    </row>
    <row r="54" spans="2:6" x14ac:dyDescent="0.15">
      <c r="B54" s="5"/>
      <c r="E54" s="6">
        <f t="shared" si="0"/>
        <v>52</v>
      </c>
      <c r="F54" s="8" t="s">
        <v>112</v>
      </c>
    </row>
    <row r="55" spans="2:6" x14ac:dyDescent="0.15">
      <c r="B55" s="5"/>
      <c r="E55" s="6">
        <f t="shared" si="0"/>
        <v>53</v>
      </c>
      <c r="F55" s="8" t="s">
        <v>113</v>
      </c>
    </row>
    <row r="56" spans="2:6" x14ac:dyDescent="0.15">
      <c r="B56" s="5"/>
      <c r="E56" s="6">
        <f t="shared" si="0"/>
        <v>54</v>
      </c>
      <c r="F56" s="8" t="s">
        <v>114</v>
      </c>
    </row>
    <row r="57" spans="2:6" x14ac:dyDescent="0.15">
      <c r="B57" s="5"/>
      <c r="E57" s="6">
        <f t="shared" si="0"/>
        <v>55</v>
      </c>
      <c r="F57" s="8" t="s">
        <v>115</v>
      </c>
    </row>
    <row r="58" spans="2:6" x14ac:dyDescent="0.15">
      <c r="B58" s="5"/>
      <c r="E58" s="6">
        <f t="shared" si="0"/>
        <v>56</v>
      </c>
      <c r="F58" s="8" t="s">
        <v>116</v>
      </c>
    </row>
    <row r="59" spans="2:6" x14ac:dyDescent="0.15">
      <c r="B59" s="5"/>
      <c r="E59" s="6">
        <f t="shared" si="0"/>
        <v>57</v>
      </c>
      <c r="F59" s="8" t="s">
        <v>117</v>
      </c>
    </row>
    <row r="60" spans="2:6" x14ac:dyDescent="0.15">
      <c r="B60" s="5"/>
      <c r="E60" s="6">
        <f t="shared" si="0"/>
        <v>58</v>
      </c>
      <c r="F60" s="8" t="s">
        <v>118</v>
      </c>
    </row>
    <row r="61" spans="2:6" x14ac:dyDescent="0.15">
      <c r="B61" s="5"/>
      <c r="E61" s="6">
        <f t="shared" si="0"/>
        <v>59</v>
      </c>
      <c r="F61" s="8" t="s">
        <v>119</v>
      </c>
    </row>
    <row r="62" spans="2:6" x14ac:dyDescent="0.15">
      <c r="B62" s="5"/>
      <c r="E62" s="6">
        <f t="shared" si="0"/>
        <v>60</v>
      </c>
      <c r="F62" s="8" t="s">
        <v>120</v>
      </c>
    </row>
    <row r="63" spans="2:6" x14ac:dyDescent="0.15">
      <c r="B63" s="5"/>
      <c r="E63" s="6">
        <f t="shared" si="0"/>
        <v>61</v>
      </c>
      <c r="F63" s="8" t="s">
        <v>121</v>
      </c>
    </row>
    <row r="64" spans="2:6" x14ac:dyDescent="0.15">
      <c r="B64" s="5"/>
      <c r="E64" s="6">
        <f t="shared" si="0"/>
        <v>62</v>
      </c>
      <c r="F64" s="8" t="s">
        <v>122</v>
      </c>
    </row>
    <row r="65" spans="2:6" x14ac:dyDescent="0.15">
      <c r="B65" s="5"/>
      <c r="E65" s="6">
        <f t="shared" si="0"/>
        <v>63</v>
      </c>
      <c r="F65" s="8" t="s">
        <v>123</v>
      </c>
    </row>
    <row r="66" spans="2:6" x14ac:dyDescent="0.15">
      <c r="B66" s="5"/>
      <c r="E66" s="6">
        <f t="shared" si="0"/>
        <v>64</v>
      </c>
      <c r="F66" s="8" t="s">
        <v>124</v>
      </c>
    </row>
    <row r="67" spans="2:6" x14ac:dyDescent="0.15">
      <c r="B67" s="5"/>
      <c r="E67" s="6">
        <f t="shared" si="0"/>
        <v>65</v>
      </c>
      <c r="F67" s="8" t="s">
        <v>125</v>
      </c>
    </row>
    <row r="68" spans="2:6" x14ac:dyDescent="0.15">
      <c r="B68" s="5"/>
      <c r="E68" s="6">
        <f t="shared" si="0"/>
        <v>66</v>
      </c>
      <c r="F68" s="8" t="s">
        <v>126</v>
      </c>
    </row>
    <row r="69" spans="2:6" x14ac:dyDescent="0.15">
      <c r="B69" s="5"/>
      <c r="E69" s="6">
        <f t="shared" ref="E69:E102" si="1">E68+1</f>
        <v>67</v>
      </c>
      <c r="F69" s="8" t="s">
        <v>127</v>
      </c>
    </row>
    <row r="70" spans="2:6" x14ac:dyDescent="0.15">
      <c r="B70" s="5"/>
      <c r="E70" s="6">
        <f t="shared" si="1"/>
        <v>68</v>
      </c>
      <c r="F70" s="8" t="s">
        <v>128</v>
      </c>
    </row>
    <row r="71" spans="2:6" x14ac:dyDescent="0.15">
      <c r="B71" s="5"/>
      <c r="E71" s="6">
        <f t="shared" si="1"/>
        <v>69</v>
      </c>
      <c r="F71" s="8" t="s">
        <v>129</v>
      </c>
    </row>
    <row r="72" spans="2:6" x14ac:dyDescent="0.15">
      <c r="B72" s="5"/>
      <c r="E72" s="6">
        <f t="shared" si="1"/>
        <v>70</v>
      </c>
      <c r="F72" s="8" t="s">
        <v>130</v>
      </c>
    </row>
    <row r="73" spans="2:6" x14ac:dyDescent="0.15">
      <c r="B73" s="5"/>
      <c r="E73" s="6">
        <f t="shared" si="1"/>
        <v>71</v>
      </c>
      <c r="F73" s="8" t="s">
        <v>131</v>
      </c>
    </row>
    <row r="74" spans="2:6" x14ac:dyDescent="0.15">
      <c r="B74" s="5"/>
      <c r="E74" s="6">
        <f t="shared" si="1"/>
        <v>72</v>
      </c>
      <c r="F74" s="8" t="s">
        <v>132</v>
      </c>
    </row>
    <row r="75" spans="2:6" x14ac:dyDescent="0.15">
      <c r="B75" s="5"/>
      <c r="E75" s="6">
        <f t="shared" si="1"/>
        <v>73</v>
      </c>
      <c r="F75" s="8" t="s">
        <v>133</v>
      </c>
    </row>
    <row r="76" spans="2:6" x14ac:dyDescent="0.15">
      <c r="B76" s="5"/>
      <c r="E76" s="6">
        <f t="shared" si="1"/>
        <v>74</v>
      </c>
      <c r="F76" s="8" t="s">
        <v>134</v>
      </c>
    </row>
    <row r="77" spans="2:6" x14ac:dyDescent="0.15">
      <c r="B77" s="5"/>
      <c r="E77" s="6">
        <f t="shared" si="1"/>
        <v>75</v>
      </c>
      <c r="F77" s="8" t="s">
        <v>135</v>
      </c>
    </row>
    <row r="78" spans="2:6" x14ac:dyDescent="0.15">
      <c r="B78" s="5"/>
      <c r="E78" s="6">
        <f t="shared" si="1"/>
        <v>76</v>
      </c>
      <c r="F78" s="8" t="s">
        <v>136</v>
      </c>
    </row>
    <row r="79" spans="2:6" x14ac:dyDescent="0.15">
      <c r="B79" s="5"/>
      <c r="E79" s="6">
        <f t="shared" si="1"/>
        <v>77</v>
      </c>
      <c r="F79" s="8" t="s">
        <v>137</v>
      </c>
    </row>
    <row r="80" spans="2:6" x14ac:dyDescent="0.15">
      <c r="B80" s="5"/>
      <c r="E80" s="6">
        <f t="shared" si="1"/>
        <v>78</v>
      </c>
      <c r="F80" s="8" t="s">
        <v>138</v>
      </c>
    </row>
    <row r="81" spans="2:6" x14ac:dyDescent="0.15">
      <c r="B81" s="5"/>
      <c r="E81" s="6">
        <f t="shared" si="1"/>
        <v>79</v>
      </c>
      <c r="F81" s="8" t="s">
        <v>139</v>
      </c>
    </row>
    <row r="82" spans="2:6" x14ac:dyDescent="0.15">
      <c r="B82" s="5"/>
      <c r="E82" s="6">
        <f t="shared" si="1"/>
        <v>80</v>
      </c>
      <c r="F82" s="8" t="s">
        <v>140</v>
      </c>
    </row>
    <row r="83" spans="2:6" x14ac:dyDescent="0.15">
      <c r="B83" s="5"/>
      <c r="E83" s="6">
        <f t="shared" si="1"/>
        <v>81</v>
      </c>
      <c r="F83" s="8" t="s">
        <v>141</v>
      </c>
    </row>
    <row r="84" spans="2:6" x14ac:dyDescent="0.15">
      <c r="B84" s="5"/>
      <c r="E84" s="6">
        <f t="shared" si="1"/>
        <v>82</v>
      </c>
      <c r="F84" s="8" t="s">
        <v>142</v>
      </c>
    </row>
    <row r="85" spans="2:6" x14ac:dyDescent="0.15">
      <c r="B85" s="5"/>
      <c r="E85" s="6">
        <f t="shared" si="1"/>
        <v>83</v>
      </c>
      <c r="F85" s="8" t="s">
        <v>143</v>
      </c>
    </row>
    <row r="86" spans="2:6" x14ac:dyDescent="0.15">
      <c r="B86" s="5"/>
      <c r="E86" s="6">
        <f t="shared" si="1"/>
        <v>84</v>
      </c>
      <c r="F86" s="8" t="s">
        <v>144</v>
      </c>
    </row>
    <row r="87" spans="2:6" x14ac:dyDescent="0.15">
      <c r="B87" s="5"/>
      <c r="E87" s="6">
        <f t="shared" si="1"/>
        <v>85</v>
      </c>
      <c r="F87" s="8" t="s">
        <v>145</v>
      </c>
    </row>
    <row r="88" spans="2:6" x14ac:dyDescent="0.15">
      <c r="B88" s="5"/>
      <c r="E88" s="6">
        <f t="shared" si="1"/>
        <v>86</v>
      </c>
      <c r="F88" s="8" t="s">
        <v>146</v>
      </c>
    </row>
    <row r="89" spans="2:6" x14ac:dyDescent="0.15">
      <c r="B89" s="5"/>
      <c r="E89" s="6">
        <f t="shared" si="1"/>
        <v>87</v>
      </c>
      <c r="F89" s="8" t="s">
        <v>147</v>
      </c>
    </row>
    <row r="90" spans="2:6" x14ac:dyDescent="0.15">
      <c r="B90" s="5"/>
      <c r="E90" s="6">
        <f t="shared" si="1"/>
        <v>88</v>
      </c>
      <c r="F90" s="8" t="s">
        <v>148</v>
      </c>
    </row>
    <row r="91" spans="2:6" x14ac:dyDescent="0.15">
      <c r="B91" s="5"/>
      <c r="E91" s="6">
        <f t="shared" si="1"/>
        <v>89</v>
      </c>
      <c r="F91" s="8" t="s">
        <v>149</v>
      </c>
    </row>
    <row r="92" spans="2:6" x14ac:dyDescent="0.15">
      <c r="B92" s="5"/>
      <c r="E92" s="6">
        <f t="shared" si="1"/>
        <v>90</v>
      </c>
      <c r="F92" s="8" t="s">
        <v>150</v>
      </c>
    </row>
    <row r="93" spans="2:6" x14ac:dyDescent="0.15">
      <c r="B93" s="5"/>
      <c r="E93" s="6">
        <f t="shared" si="1"/>
        <v>91</v>
      </c>
      <c r="F93" s="8" t="s">
        <v>151</v>
      </c>
    </row>
    <row r="94" spans="2:6" x14ac:dyDescent="0.15">
      <c r="B94" s="5"/>
      <c r="E94" s="6">
        <f t="shared" si="1"/>
        <v>92</v>
      </c>
      <c r="F94" s="8" t="s">
        <v>152</v>
      </c>
    </row>
    <row r="95" spans="2:6" x14ac:dyDescent="0.15">
      <c r="B95" s="5"/>
      <c r="E95" s="6">
        <f t="shared" si="1"/>
        <v>93</v>
      </c>
      <c r="F95" s="8" t="s">
        <v>153</v>
      </c>
    </row>
    <row r="96" spans="2:6" x14ac:dyDescent="0.15">
      <c r="B96" s="5"/>
      <c r="E96" s="6">
        <f t="shared" si="1"/>
        <v>94</v>
      </c>
      <c r="F96" s="8" t="s">
        <v>154</v>
      </c>
    </row>
    <row r="97" spans="2:6" x14ac:dyDescent="0.15">
      <c r="B97" s="5"/>
      <c r="E97" s="6">
        <f t="shared" si="1"/>
        <v>95</v>
      </c>
      <c r="F97" s="8" t="s">
        <v>155</v>
      </c>
    </row>
    <row r="98" spans="2:6" x14ac:dyDescent="0.15">
      <c r="B98" s="5"/>
      <c r="E98" s="6">
        <f t="shared" si="1"/>
        <v>96</v>
      </c>
      <c r="F98" s="8" t="s">
        <v>156</v>
      </c>
    </row>
    <row r="99" spans="2:6" x14ac:dyDescent="0.15">
      <c r="B99" s="5"/>
      <c r="E99" s="6">
        <f t="shared" si="1"/>
        <v>97</v>
      </c>
      <c r="F99" s="8" t="s">
        <v>157</v>
      </c>
    </row>
    <row r="100" spans="2:6" x14ac:dyDescent="0.15">
      <c r="B100" s="5"/>
      <c r="E100" s="6">
        <f t="shared" si="1"/>
        <v>98</v>
      </c>
      <c r="F100" s="8" t="s">
        <v>158</v>
      </c>
    </row>
    <row r="101" spans="2:6" x14ac:dyDescent="0.15">
      <c r="B101" s="5"/>
      <c r="E101" s="6">
        <f t="shared" si="1"/>
        <v>99</v>
      </c>
      <c r="F101" s="8" t="s">
        <v>159</v>
      </c>
    </row>
    <row r="102" spans="2:6" x14ac:dyDescent="0.15">
      <c r="B102" s="5"/>
      <c r="E102" s="6">
        <f t="shared" si="1"/>
        <v>100</v>
      </c>
      <c r="F102" s="8" t="s">
        <v>160</v>
      </c>
    </row>
    <row r="103" spans="2:6" x14ac:dyDescent="0.15">
      <c r="B103" s="5"/>
    </row>
    <row r="104" spans="2:6" x14ac:dyDescent="0.15">
      <c r="B104" s="5"/>
    </row>
    <row r="105" spans="2:6" x14ac:dyDescent="0.15">
      <c r="B105" s="5"/>
    </row>
    <row r="106" spans="2:6" x14ac:dyDescent="0.15">
      <c r="B106" s="5"/>
    </row>
    <row r="107" spans="2:6" x14ac:dyDescent="0.15">
      <c r="B107" s="5"/>
    </row>
    <row r="108" spans="2:6" x14ac:dyDescent="0.15">
      <c r="B108" s="5"/>
    </row>
    <row r="109" spans="2:6" x14ac:dyDescent="0.15">
      <c r="B109" s="5"/>
    </row>
    <row r="110" spans="2:6" x14ac:dyDescent="0.15">
      <c r="B110" s="5"/>
    </row>
  </sheetData>
  <mergeCells count="1">
    <mergeCell ref="B11:C14"/>
  </mergeCells>
  <phoneticPr fontId="1"/>
  <dataValidations count="1">
    <dataValidation type="list" allowBlank="1" showInputMessage="1" showErrorMessage="1" sqref="C2" xr:uid="{00000000-0002-0000-0000-000000000000}">
      <formula1>"女性, 男性"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269"/>
  <sheetViews>
    <sheetView zoomScaleNormal="100" workbookViewId="0">
      <selection sqref="A1:F1"/>
    </sheetView>
  </sheetViews>
  <sheetFormatPr defaultRowHeight="13.5" x14ac:dyDescent="0.15"/>
  <cols>
    <col min="1" max="1" width="4.125" customWidth="1"/>
    <col min="2" max="6" width="16.625" customWidth="1"/>
    <col min="7" max="7" width="1.625" customWidth="1"/>
    <col min="8" max="8" width="4.125" customWidth="1"/>
    <col min="9" max="13" width="16.625" customWidth="1"/>
    <col min="14" max="14" width="1.625" customWidth="1"/>
    <col min="15" max="15" width="4.125" customWidth="1"/>
    <col min="16" max="16" width="16.625" customWidth="1"/>
    <col min="17" max="20" width="16.75" customWidth="1"/>
    <col min="21" max="21" width="1.625" customWidth="1"/>
    <col min="22" max="22" width="4.125" customWidth="1"/>
    <col min="23" max="27" width="16.625" customWidth="1"/>
    <col min="28" max="28" width="1.625" customWidth="1"/>
    <col min="29" max="29" width="4.125" customWidth="1"/>
    <col min="30" max="34" width="16.625" customWidth="1"/>
    <col min="35" max="35" width="1.625" customWidth="1"/>
    <col min="36" max="36" width="4.125" customWidth="1"/>
    <col min="37" max="41" width="16.625" customWidth="1"/>
    <col min="42" max="42" width="1.625" customWidth="1"/>
    <col min="43" max="43" width="4.125" customWidth="1"/>
    <col min="44" max="48" width="16.625" customWidth="1"/>
    <col min="49" max="49" width="1.875" customWidth="1"/>
    <col min="50" max="50" width="4.125" customWidth="1"/>
    <col min="51" max="51" width="16.625" customWidth="1"/>
    <col min="52" max="53" width="32.625" customWidth="1"/>
    <col min="54" max="54" width="1.875" customWidth="1"/>
    <col min="55" max="55" width="4.125" customWidth="1"/>
    <col min="56" max="56" width="16.625" customWidth="1"/>
    <col min="57" max="58" width="32.625" customWidth="1"/>
    <col min="59" max="59" width="1.625" customWidth="1"/>
    <col min="60" max="60" width="4.125" customWidth="1"/>
    <col min="61" max="65" width="16.625" customWidth="1"/>
    <col min="66" max="66" width="1.625" customWidth="1"/>
    <col min="67" max="67" width="4.125" customWidth="1"/>
    <col min="68" max="68" width="16.625" customWidth="1"/>
    <col min="69" max="70" width="32.625" customWidth="1"/>
    <col min="71" max="71" width="1.625" customWidth="1"/>
    <col min="72" max="72" width="4.125" customWidth="1"/>
    <col min="73" max="73" width="16.625" customWidth="1"/>
    <col min="74" max="75" width="32.625" customWidth="1"/>
    <col min="76" max="76" width="1.625" customWidth="1"/>
    <col min="77" max="77" width="4.125" customWidth="1"/>
    <col min="78" max="82" width="16.625" customWidth="1"/>
    <col min="83" max="83" width="1.625" customWidth="1"/>
    <col min="84" max="84" width="4.125" customWidth="1"/>
    <col min="85" max="85" width="16.625" customWidth="1"/>
    <col min="86" max="94" width="6.625" customWidth="1"/>
    <col min="95" max="95" width="7.125" customWidth="1"/>
    <col min="96" max="96" width="1.625" customWidth="1"/>
  </cols>
  <sheetData>
    <row r="1" spans="1:95" ht="30" customHeight="1" x14ac:dyDescent="0.15">
      <c r="A1" s="177" t="s">
        <v>9</v>
      </c>
      <c r="B1" s="177"/>
      <c r="C1" s="177"/>
      <c r="D1" s="177"/>
      <c r="E1" s="177"/>
      <c r="F1" s="177"/>
      <c r="H1" s="177" t="s">
        <v>15</v>
      </c>
      <c r="I1" s="177"/>
      <c r="J1" s="177"/>
      <c r="K1" s="177"/>
      <c r="L1" s="177"/>
      <c r="M1" s="177"/>
      <c r="O1" s="177" t="s">
        <v>179</v>
      </c>
      <c r="P1" s="177"/>
      <c r="Q1" s="177"/>
      <c r="R1" s="177"/>
      <c r="S1" s="177"/>
      <c r="T1" s="177"/>
      <c r="V1" s="177" t="s">
        <v>178</v>
      </c>
      <c r="W1" s="177"/>
      <c r="X1" s="177"/>
      <c r="Y1" s="177"/>
      <c r="Z1" s="177"/>
      <c r="AA1" s="177"/>
      <c r="AC1" s="177" t="s">
        <v>221</v>
      </c>
      <c r="AD1" s="177"/>
      <c r="AE1" s="177"/>
      <c r="AF1" s="177"/>
      <c r="AG1" s="177"/>
      <c r="AH1" s="177"/>
      <c r="AJ1" s="177" t="s">
        <v>31</v>
      </c>
      <c r="AK1" s="177"/>
      <c r="AL1" s="177"/>
      <c r="AM1" s="177"/>
      <c r="AN1" s="177"/>
      <c r="AO1" s="177"/>
      <c r="AQ1" s="177" t="s">
        <v>226</v>
      </c>
      <c r="AR1" s="177"/>
      <c r="AS1" s="177"/>
      <c r="AT1" s="177"/>
      <c r="AU1" s="177"/>
      <c r="AV1" s="177"/>
      <c r="AX1" s="177" t="s">
        <v>199</v>
      </c>
      <c r="AY1" s="177"/>
      <c r="AZ1" s="177"/>
      <c r="BA1" s="177"/>
      <c r="BB1" s="1"/>
      <c r="BC1" s="177" t="s">
        <v>32</v>
      </c>
      <c r="BD1" s="177"/>
      <c r="BE1" s="177"/>
      <c r="BF1" s="177"/>
      <c r="BH1" s="177" t="s">
        <v>38</v>
      </c>
      <c r="BI1" s="177"/>
      <c r="BJ1" s="177"/>
      <c r="BK1" s="177"/>
      <c r="BL1" s="177"/>
      <c r="BM1" s="177"/>
      <c r="BO1" s="177" t="s">
        <v>39</v>
      </c>
      <c r="BP1" s="177"/>
      <c r="BQ1" s="177"/>
      <c r="BR1" s="177"/>
      <c r="BT1" s="177" t="s">
        <v>49</v>
      </c>
      <c r="BU1" s="177"/>
      <c r="BV1" s="177"/>
      <c r="BW1" s="177"/>
      <c r="BY1" s="177" t="s">
        <v>181</v>
      </c>
      <c r="BZ1" s="177"/>
      <c r="CA1" s="177"/>
      <c r="CB1" s="177"/>
      <c r="CC1" s="177"/>
      <c r="CD1" s="177"/>
      <c r="CF1" s="177" t="s">
        <v>57</v>
      </c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</row>
    <row r="2" spans="1:95" ht="30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6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</row>
    <row r="3" spans="1:95" ht="30" customHeight="1" x14ac:dyDescent="0.15">
      <c r="A3" s="13"/>
      <c r="B3" s="14" t="str">
        <f>IF(入力!C2="","",入力!C2)</f>
        <v/>
      </c>
      <c r="C3" s="13"/>
      <c r="D3" s="15" t="s">
        <v>8</v>
      </c>
      <c r="E3" s="16"/>
      <c r="F3" s="16"/>
      <c r="G3" s="13"/>
      <c r="H3" s="13"/>
      <c r="I3" s="14" t="str">
        <f>$B$3</f>
        <v/>
      </c>
      <c r="J3" s="13"/>
      <c r="K3" s="15" t="str">
        <f>$D$3</f>
        <v>記入者</v>
      </c>
      <c r="L3" s="16"/>
      <c r="M3" s="16"/>
      <c r="N3" s="13"/>
      <c r="O3" s="13"/>
      <c r="P3" s="14" t="str">
        <f>$B$3</f>
        <v/>
      </c>
      <c r="Q3" s="14"/>
      <c r="R3" s="15" t="s">
        <v>8</v>
      </c>
      <c r="S3" s="16"/>
      <c r="T3" s="16"/>
      <c r="U3" s="13"/>
      <c r="V3" s="13"/>
      <c r="W3" s="14" t="str">
        <f>$B$3</f>
        <v/>
      </c>
      <c r="X3" s="13"/>
      <c r="Y3" s="15" t="s">
        <v>8</v>
      </c>
      <c r="Z3" s="16"/>
      <c r="AA3" s="16"/>
      <c r="AB3" s="13"/>
      <c r="AC3" s="13"/>
      <c r="AD3" s="14" t="str">
        <f>$B$3</f>
        <v/>
      </c>
      <c r="AE3" s="15"/>
      <c r="AF3" s="15" t="s">
        <v>25</v>
      </c>
      <c r="AG3" s="64"/>
      <c r="AH3" s="16"/>
      <c r="AI3" s="13"/>
      <c r="AJ3" s="13"/>
      <c r="AK3" s="14" t="str">
        <f>$B$3</f>
        <v/>
      </c>
      <c r="AL3" s="13"/>
      <c r="AM3" s="15" t="s">
        <v>8</v>
      </c>
      <c r="AN3" s="16"/>
      <c r="AO3" s="16"/>
      <c r="AP3" s="13"/>
      <c r="AQ3" s="13"/>
      <c r="AR3" s="14" t="str">
        <f>$B$3</f>
        <v/>
      </c>
      <c r="AS3" s="13"/>
      <c r="AT3" s="15" t="s">
        <v>8</v>
      </c>
      <c r="AU3" s="16"/>
      <c r="AV3" s="16"/>
      <c r="AW3" s="13"/>
      <c r="AX3" s="13"/>
      <c r="AY3" s="14" t="str">
        <f>$B$3</f>
        <v/>
      </c>
      <c r="AZ3" s="15" t="s">
        <v>25</v>
      </c>
      <c r="BA3" s="16"/>
      <c r="BB3" s="63"/>
      <c r="BC3" s="13"/>
      <c r="BD3" s="14" t="str">
        <f>$B$3</f>
        <v/>
      </c>
      <c r="BE3" s="15" t="s">
        <v>25</v>
      </c>
      <c r="BF3" s="16"/>
      <c r="BG3" s="13"/>
      <c r="BH3" s="13"/>
      <c r="BI3" s="14" t="str">
        <f>$B$3</f>
        <v/>
      </c>
      <c r="BJ3" s="13"/>
      <c r="BK3" s="15" t="s">
        <v>8</v>
      </c>
      <c r="BL3" s="16"/>
      <c r="BM3" s="16"/>
      <c r="BN3" s="13"/>
      <c r="BO3" s="13"/>
      <c r="BP3" s="14" t="str">
        <f>$B$3</f>
        <v/>
      </c>
      <c r="BQ3" s="15" t="s">
        <v>25</v>
      </c>
      <c r="BR3" s="16"/>
      <c r="BS3" s="13"/>
      <c r="BT3" s="13"/>
      <c r="BU3" s="14"/>
      <c r="BV3" s="15" t="s">
        <v>25</v>
      </c>
      <c r="BW3" s="16"/>
      <c r="BX3" s="13"/>
      <c r="BY3" s="13"/>
      <c r="BZ3" s="14" t="str">
        <f>$B$3</f>
        <v/>
      </c>
      <c r="CA3" s="13"/>
      <c r="CB3" s="15" t="s">
        <v>8</v>
      </c>
      <c r="CC3" s="16"/>
      <c r="CD3" s="16"/>
      <c r="CE3" s="13"/>
      <c r="CF3" s="13"/>
      <c r="CG3" s="14" t="str">
        <f>$B$3</f>
        <v/>
      </c>
      <c r="CH3" s="13"/>
      <c r="CI3" s="13"/>
      <c r="CJ3" s="13"/>
      <c r="CK3" s="13"/>
      <c r="CL3" s="13"/>
      <c r="CM3" s="380" t="s">
        <v>8</v>
      </c>
      <c r="CN3" s="380"/>
      <c r="CO3" s="16"/>
      <c r="CP3" s="16"/>
      <c r="CQ3" s="16"/>
    </row>
    <row r="4" spans="1:95" ht="30" customHeight="1" thickBo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6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</row>
    <row r="5" spans="1:95" ht="30" customHeight="1" x14ac:dyDescent="0.15">
      <c r="A5" s="161" t="s">
        <v>0</v>
      </c>
      <c r="B5" s="158" t="s">
        <v>1</v>
      </c>
      <c r="C5" s="252" t="s">
        <v>2</v>
      </c>
      <c r="D5" s="178" t="s">
        <v>3</v>
      </c>
      <c r="E5" s="181" t="s">
        <v>5</v>
      </c>
      <c r="F5" s="182"/>
      <c r="G5" s="13"/>
      <c r="H5" s="161" t="s">
        <v>0</v>
      </c>
      <c r="I5" s="158" t="s">
        <v>1</v>
      </c>
      <c r="J5" s="210" t="s">
        <v>10</v>
      </c>
      <c r="K5" s="211"/>
      <c r="L5" s="181" t="s">
        <v>5</v>
      </c>
      <c r="M5" s="182"/>
      <c r="N5" s="13"/>
      <c r="O5" s="161" t="s">
        <v>0</v>
      </c>
      <c r="P5" s="158" t="s">
        <v>1</v>
      </c>
      <c r="Q5" s="158" t="s">
        <v>58</v>
      </c>
      <c r="R5" s="178" t="s">
        <v>18</v>
      </c>
      <c r="S5" s="181" t="s">
        <v>5</v>
      </c>
      <c r="T5" s="182"/>
      <c r="U5" s="13"/>
      <c r="V5" s="161" t="s">
        <v>0</v>
      </c>
      <c r="W5" s="158" t="s">
        <v>1</v>
      </c>
      <c r="X5" s="297" t="s">
        <v>21</v>
      </c>
      <c r="Y5" s="298"/>
      <c r="Z5" s="298"/>
      <c r="AA5" s="299"/>
      <c r="AB5" s="13"/>
      <c r="AC5" s="161" t="s">
        <v>0</v>
      </c>
      <c r="AD5" s="158" t="s">
        <v>1</v>
      </c>
      <c r="AE5" s="311" t="s">
        <v>26</v>
      </c>
      <c r="AF5" s="312"/>
      <c r="AG5" s="312"/>
      <c r="AH5" s="313"/>
      <c r="AI5" s="13"/>
      <c r="AJ5" s="161" t="s">
        <v>0</v>
      </c>
      <c r="AK5" s="158" t="s">
        <v>1</v>
      </c>
      <c r="AL5" s="205" t="s">
        <v>28</v>
      </c>
      <c r="AM5" s="187"/>
      <c r="AN5" s="187"/>
      <c r="AO5" s="188"/>
      <c r="AP5" s="13"/>
      <c r="AQ5" s="161" t="s">
        <v>0</v>
      </c>
      <c r="AR5" s="158" t="s">
        <v>1</v>
      </c>
      <c r="AS5" s="205" t="s">
        <v>28</v>
      </c>
      <c r="AT5" s="187"/>
      <c r="AU5" s="187"/>
      <c r="AV5" s="188"/>
      <c r="AW5" s="13"/>
      <c r="AX5" s="161" t="s">
        <v>0</v>
      </c>
      <c r="AY5" s="167" t="s">
        <v>1</v>
      </c>
      <c r="AZ5" s="187" t="s">
        <v>28</v>
      </c>
      <c r="BA5" s="188"/>
      <c r="BB5" s="65"/>
      <c r="BC5" s="161" t="s">
        <v>0</v>
      </c>
      <c r="BD5" s="167" t="s">
        <v>1</v>
      </c>
      <c r="BE5" s="187" t="s">
        <v>28</v>
      </c>
      <c r="BF5" s="188"/>
      <c r="BG5" s="13"/>
      <c r="BH5" s="161" t="s">
        <v>0</v>
      </c>
      <c r="BI5" s="158" t="s">
        <v>1</v>
      </c>
      <c r="BJ5" s="189" t="s">
        <v>185</v>
      </c>
      <c r="BK5" s="190"/>
      <c r="BL5" s="190"/>
      <c r="BM5" s="191"/>
      <c r="BN5" s="13"/>
      <c r="BO5" s="161" t="s">
        <v>0</v>
      </c>
      <c r="BP5" s="167" t="s">
        <v>1</v>
      </c>
      <c r="BQ5" s="189" t="s">
        <v>185</v>
      </c>
      <c r="BR5" s="191"/>
      <c r="BS5" s="13"/>
      <c r="BT5" s="161" t="s">
        <v>0</v>
      </c>
      <c r="BU5" s="167" t="s">
        <v>1</v>
      </c>
      <c r="BV5" s="303" t="s">
        <v>186</v>
      </c>
      <c r="BW5" s="304"/>
      <c r="BX5" s="13"/>
      <c r="BY5" s="161" t="s">
        <v>220</v>
      </c>
      <c r="BZ5" s="167" t="s">
        <v>1</v>
      </c>
      <c r="CA5" s="172" t="s">
        <v>43</v>
      </c>
      <c r="CB5" s="172"/>
      <c r="CC5" s="172"/>
      <c r="CD5" s="173"/>
      <c r="CE5" s="13"/>
      <c r="CF5" s="161" t="s">
        <v>0</v>
      </c>
      <c r="CG5" s="167" t="s">
        <v>1</v>
      </c>
      <c r="CH5" s="171" t="s">
        <v>187</v>
      </c>
      <c r="CI5" s="172"/>
      <c r="CJ5" s="172"/>
      <c r="CK5" s="172"/>
      <c r="CL5" s="172"/>
      <c r="CM5" s="172"/>
      <c r="CN5" s="172"/>
      <c r="CO5" s="172"/>
      <c r="CP5" s="172"/>
      <c r="CQ5" s="173"/>
    </row>
    <row r="6" spans="1:95" ht="30" customHeight="1" x14ac:dyDescent="0.15">
      <c r="A6" s="162"/>
      <c r="B6" s="159"/>
      <c r="C6" s="253"/>
      <c r="D6" s="179"/>
      <c r="E6" s="183"/>
      <c r="F6" s="184"/>
      <c r="G6" s="13"/>
      <c r="H6" s="162"/>
      <c r="I6" s="159"/>
      <c r="J6" s="163"/>
      <c r="K6" s="212"/>
      <c r="L6" s="183"/>
      <c r="M6" s="184"/>
      <c r="N6" s="13"/>
      <c r="O6" s="162"/>
      <c r="P6" s="159"/>
      <c r="Q6" s="159"/>
      <c r="R6" s="179"/>
      <c r="S6" s="183"/>
      <c r="T6" s="184"/>
      <c r="U6" s="13"/>
      <c r="V6" s="162"/>
      <c r="W6" s="159"/>
      <c r="X6" s="300"/>
      <c r="Y6" s="301"/>
      <c r="Z6" s="301"/>
      <c r="AA6" s="302"/>
      <c r="AB6" s="13"/>
      <c r="AC6" s="162"/>
      <c r="AD6" s="159"/>
      <c r="AE6" s="314"/>
      <c r="AF6" s="315"/>
      <c r="AG6" s="315"/>
      <c r="AH6" s="316"/>
      <c r="AI6" s="13"/>
      <c r="AJ6" s="162"/>
      <c r="AK6" s="159"/>
      <c r="AL6" s="238" t="s">
        <v>29</v>
      </c>
      <c r="AM6" s="239"/>
      <c r="AN6" s="239"/>
      <c r="AO6" s="240"/>
      <c r="AP6" s="13"/>
      <c r="AQ6" s="162"/>
      <c r="AR6" s="159"/>
      <c r="AS6" s="238" t="s">
        <v>29</v>
      </c>
      <c r="AT6" s="239"/>
      <c r="AU6" s="239"/>
      <c r="AV6" s="240"/>
      <c r="AW6" s="13"/>
      <c r="AX6" s="162"/>
      <c r="AY6" s="168"/>
      <c r="AZ6" s="239" t="s">
        <v>188</v>
      </c>
      <c r="BA6" s="240"/>
      <c r="BB6" s="65"/>
      <c r="BC6" s="162"/>
      <c r="BD6" s="168"/>
      <c r="BE6" s="239" t="s">
        <v>189</v>
      </c>
      <c r="BF6" s="240"/>
      <c r="BG6" s="13"/>
      <c r="BH6" s="162"/>
      <c r="BI6" s="159"/>
      <c r="BJ6" s="241" t="s">
        <v>190</v>
      </c>
      <c r="BK6" s="242"/>
      <c r="BL6" s="241" t="s">
        <v>191</v>
      </c>
      <c r="BM6" s="243"/>
      <c r="BN6" s="13"/>
      <c r="BO6" s="162"/>
      <c r="BP6" s="168"/>
      <c r="BQ6" s="241" t="s">
        <v>192</v>
      </c>
      <c r="BR6" s="243"/>
      <c r="BS6" s="13"/>
      <c r="BT6" s="162"/>
      <c r="BU6" s="168"/>
      <c r="BV6" s="305"/>
      <c r="BW6" s="306"/>
      <c r="BX6" s="13"/>
      <c r="BY6" s="162"/>
      <c r="BZ6" s="168"/>
      <c r="CA6" s="175"/>
      <c r="CB6" s="175"/>
      <c r="CC6" s="175"/>
      <c r="CD6" s="176"/>
      <c r="CE6" s="13"/>
      <c r="CF6" s="162"/>
      <c r="CG6" s="168"/>
      <c r="CH6" s="174"/>
      <c r="CI6" s="175"/>
      <c r="CJ6" s="175"/>
      <c r="CK6" s="175"/>
      <c r="CL6" s="175"/>
      <c r="CM6" s="175"/>
      <c r="CN6" s="175"/>
      <c r="CO6" s="175"/>
      <c r="CP6" s="175"/>
      <c r="CQ6" s="176"/>
    </row>
    <row r="7" spans="1:95" ht="30" customHeight="1" x14ac:dyDescent="0.15">
      <c r="A7" s="162"/>
      <c r="B7" s="159"/>
      <c r="C7" s="253"/>
      <c r="D7" s="180"/>
      <c r="E7" s="17" t="s">
        <v>4</v>
      </c>
      <c r="F7" s="18" t="s">
        <v>193</v>
      </c>
      <c r="G7" s="13"/>
      <c r="H7" s="162"/>
      <c r="I7" s="159"/>
      <c r="J7" s="163"/>
      <c r="K7" s="212"/>
      <c r="L7" s="37" t="s">
        <v>12</v>
      </c>
      <c r="M7" s="38" t="s">
        <v>13</v>
      </c>
      <c r="N7" s="13"/>
      <c r="O7" s="162"/>
      <c r="P7" s="159"/>
      <c r="Q7" s="159"/>
      <c r="R7" s="180"/>
      <c r="S7" s="185" t="s">
        <v>194</v>
      </c>
      <c r="T7" s="186"/>
      <c r="U7" s="13"/>
      <c r="V7" s="162"/>
      <c r="W7" s="163"/>
      <c r="X7" s="263" t="s">
        <v>20</v>
      </c>
      <c r="Y7" s="264"/>
      <c r="Z7" s="264"/>
      <c r="AA7" s="265"/>
      <c r="AB7" s="13"/>
      <c r="AC7" s="162"/>
      <c r="AD7" s="163"/>
      <c r="AE7" s="317" t="s">
        <v>24</v>
      </c>
      <c r="AF7" s="318"/>
      <c r="AG7" s="318"/>
      <c r="AH7" s="319"/>
      <c r="AI7" s="13"/>
      <c r="AJ7" s="162"/>
      <c r="AK7" s="163"/>
      <c r="AL7" s="206" t="s">
        <v>195</v>
      </c>
      <c r="AM7" s="207"/>
      <c r="AN7" s="165" t="s">
        <v>196</v>
      </c>
      <c r="AO7" s="166"/>
      <c r="AP7" s="13"/>
      <c r="AQ7" s="162"/>
      <c r="AR7" s="163"/>
      <c r="AS7" s="206" t="s">
        <v>197</v>
      </c>
      <c r="AT7" s="207"/>
      <c r="AU7" s="165" t="s">
        <v>198</v>
      </c>
      <c r="AV7" s="166"/>
      <c r="AW7" s="13"/>
      <c r="AX7" s="162"/>
      <c r="AY7" s="168"/>
      <c r="AZ7" s="208" t="s">
        <v>223</v>
      </c>
      <c r="BA7" s="209"/>
      <c r="BB7" s="66"/>
      <c r="BC7" s="162"/>
      <c r="BD7" s="168"/>
      <c r="BE7" s="208" t="s">
        <v>200</v>
      </c>
      <c r="BF7" s="209"/>
      <c r="BG7" s="13"/>
      <c r="BH7" s="162"/>
      <c r="BI7" s="163"/>
      <c r="BJ7" s="203" t="s">
        <v>201</v>
      </c>
      <c r="BK7" s="204"/>
      <c r="BL7" s="67" t="s">
        <v>202</v>
      </c>
      <c r="BM7" s="68" t="s">
        <v>203</v>
      </c>
      <c r="BN7" s="13"/>
      <c r="BO7" s="162"/>
      <c r="BP7" s="168"/>
      <c r="BQ7" s="307" t="s">
        <v>204</v>
      </c>
      <c r="BR7" s="308"/>
      <c r="BS7" s="13"/>
      <c r="BT7" s="162"/>
      <c r="BU7" s="168"/>
      <c r="BV7" s="69" t="s">
        <v>205</v>
      </c>
      <c r="BW7" s="70" t="s">
        <v>206</v>
      </c>
      <c r="BX7" s="13"/>
      <c r="BY7" s="162"/>
      <c r="BZ7" s="168"/>
      <c r="CA7" s="156" t="s">
        <v>44</v>
      </c>
      <c r="CB7" s="157"/>
      <c r="CC7" s="201" t="s">
        <v>45</v>
      </c>
      <c r="CD7" s="202"/>
      <c r="CE7" s="13"/>
      <c r="CF7" s="162"/>
      <c r="CG7" s="168"/>
      <c r="CH7" s="374" t="s">
        <v>60</v>
      </c>
      <c r="CI7" s="375"/>
      <c r="CJ7" s="375"/>
      <c r="CK7" s="375"/>
      <c r="CL7" s="376"/>
      <c r="CM7" s="201" t="s">
        <v>227</v>
      </c>
      <c r="CN7" s="156"/>
      <c r="CO7" s="156"/>
      <c r="CP7" s="156"/>
      <c r="CQ7" s="202"/>
    </row>
    <row r="8" spans="1:95" ht="30" customHeight="1" x14ac:dyDescent="0.15">
      <c r="A8" s="162"/>
      <c r="B8" s="159"/>
      <c r="C8" s="253"/>
      <c r="D8" s="180"/>
      <c r="E8" s="19"/>
      <c r="F8" s="20"/>
      <c r="G8" s="13"/>
      <c r="H8" s="162"/>
      <c r="I8" s="159"/>
      <c r="J8" s="163"/>
      <c r="K8" s="212"/>
      <c r="L8" s="39"/>
      <c r="M8" s="20"/>
      <c r="N8" s="13"/>
      <c r="O8" s="162"/>
      <c r="P8" s="159"/>
      <c r="Q8" s="159"/>
      <c r="R8" s="180"/>
      <c r="S8" s="42" t="s">
        <v>16</v>
      </c>
      <c r="T8" s="43" t="s">
        <v>17</v>
      </c>
      <c r="U8" s="13"/>
      <c r="V8" s="162"/>
      <c r="W8" s="163"/>
      <c r="X8" s="51" t="s">
        <v>207</v>
      </c>
      <c r="Y8" s="52" t="s">
        <v>22</v>
      </c>
      <c r="Z8" s="53" t="s">
        <v>46</v>
      </c>
      <c r="AA8" s="54" t="s">
        <v>47</v>
      </c>
      <c r="AB8" s="13"/>
      <c r="AC8" s="162"/>
      <c r="AD8" s="163"/>
      <c r="AE8" s="320" t="s">
        <v>27</v>
      </c>
      <c r="AF8" s="321"/>
      <c r="AG8" s="322" t="s">
        <v>48</v>
      </c>
      <c r="AH8" s="323"/>
      <c r="AI8" s="13"/>
      <c r="AJ8" s="162"/>
      <c r="AK8" s="163"/>
      <c r="AL8" s="71" t="s">
        <v>27</v>
      </c>
      <c r="AM8" s="72" t="s">
        <v>48</v>
      </c>
      <c r="AN8" s="73" t="s">
        <v>27</v>
      </c>
      <c r="AO8" s="74" t="s">
        <v>48</v>
      </c>
      <c r="AP8" s="13"/>
      <c r="AQ8" s="162"/>
      <c r="AR8" s="163"/>
      <c r="AS8" s="71" t="s">
        <v>27</v>
      </c>
      <c r="AT8" s="72" t="s">
        <v>48</v>
      </c>
      <c r="AU8" s="73" t="s">
        <v>27</v>
      </c>
      <c r="AV8" s="74" t="s">
        <v>48</v>
      </c>
      <c r="AW8" s="13"/>
      <c r="AX8" s="162"/>
      <c r="AY8" s="168"/>
      <c r="AZ8" s="75" t="s">
        <v>208</v>
      </c>
      <c r="BA8" s="76" t="s">
        <v>48</v>
      </c>
      <c r="BB8" s="77"/>
      <c r="BC8" s="162"/>
      <c r="BD8" s="168"/>
      <c r="BE8" s="75" t="s">
        <v>208</v>
      </c>
      <c r="BF8" s="76" t="s">
        <v>48</v>
      </c>
      <c r="BG8" s="13"/>
      <c r="BH8" s="162"/>
      <c r="BI8" s="163"/>
      <c r="BJ8" s="78" t="s">
        <v>36</v>
      </c>
      <c r="BK8" s="79" t="s">
        <v>37</v>
      </c>
      <c r="BL8" s="80"/>
      <c r="BM8" s="81"/>
      <c r="BN8" s="13"/>
      <c r="BO8" s="162"/>
      <c r="BP8" s="168"/>
      <c r="BQ8" s="80" t="s">
        <v>40</v>
      </c>
      <c r="BR8" s="82" t="s">
        <v>41</v>
      </c>
      <c r="BS8" s="13"/>
      <c r="BT8" s="162"/>
      <c r="BU8" s="168"/>
      <c r="BV8" s="83"/>
      <c r="BW8" s="84"/>
      <c r="BX8" s="13"/>
      <c r="BY8" s="162"/>
      <c r="BZ8" s="168"/>
      <c r="CA8" s="85" t="s">
        <v>208</v>
      </c>
      <c r="CB8" s="86" t="s">
        <v>48</v>
      </c>
      <c r="CC8" s="87" t="s">
        <v>208</v>
      </c>
      <c r="CD8" s="88" t="s">
        <v>48</v>
      </c>
      <c r="CE8" s="13"/>
      <c r="CF8" s="162"/>
      <c r="CG8" s="168"/>
      <c r="CH8" s="85" t="str">
        <f>IF(入力!C2="女性","GEA",IF(入力!C2="男性","BEA","EA"))</f>
        <v>EA</v>
      </c>
      <c r="CI8" s="89" t="str">
        <f>IF(入力!C2="女性","GJHT",IF(入力!C2="男性","BJHT","JHT"))</f>
        <v>JHT</v>
      </c>
      <c r="CJ8" s="89" t="str">
        <f>IF(入力!C2="女性","GJH",IF(入力!C2="男性","BJH","JH"))</f>
        <v>JH</v>
      </c>
      <c r="CK8" s="89" t="str">
        <f>IF(入力!C2="女性","GH",IF(入力!C2="男性","BH","H"))</f>
        <v>H</v>
      </c>
      <c r="CL8" s="90" t="str">
        <f>IF(入力!C2="女性","WUniv",IF(入力!C2="男性","MUniv","Univ"))</f>
        <v>Univ</v>
      </c>
      <c r="CM8" s="90" t="str">
        <f>IF(入力!C2="女性","GU16／17",IF(入力!C2="男性","BU16／17","U16／17"))</f>
        <v>U16／17</v>
      </c>
      <c r="CN8" s="90" t="str">
        <f>IF(入力!C2="女性","GU18／19",IF(入力!C2="男性","BU18／19","U18／19"))</f>
        <v>U18／19</v>
      </c>
      <c r="CO8" s="91" t="str">
        <f>IF(入力!C2="女性","WU20／21",IF(入力!C2="男性","MU20／21","U20／21"))</f>
        <v>U20／21</v>
      </c>
      <c r="CP8" s="91" t="str">
        <f>IF(入力!C2="女性","WU23",IF(入力!C2="男性","MU23","U23"))</f>
        <v>U23</v>
      </c>
      <c r="CQ8" s="92" t="str">
        <f>IF(入力!C2="女性","W-JPN",IF(入力!C2="男性","M-JPN","JPN"))</f>
        <v>JPN</v>
      </c>
    </row>
    <row r="9" spans="1:95" ht="30" customHeight="1" x14ac:dyDescent="0.15">
      <c r="A9" s="162"/>
      <c r="B9" s="160"/>
      <c r="C9" s="253"/>
      <c r="D9" s="180"/>
      <c r="E9" s="122" t="s">
        <v>6</v>
      </c>
      <c r="F9" s="123" t="s">
        <v>209</v>
      </c>
      <c r="G9" s="13"/>
      <c r="H9" s="162"/>
      <c r="I9" s="160"/>
      <c r="J9" s="164"/>
      <c r="K9" s="213"/>
      <c r="L9" s="126" t="s">
        <v>14</v>
      </c>
      <c r="M9" s="127" t="s">
        <v>14</v>
      </c>
      <c r="N9" s="13"/>
      <c r="O9" s="162"/>
      <c r="P9" s="160"/>
      <c r="Q9" s="160"/>
      <c r="R9" s="180"/>
      <c r="S9" s="129" t="s">
        <v>6</v>
      </c>
      <c r="T9" s="130" t="s">
        <v>6</v>
      </c>
      <c r="U9" s="13"/>
      <c r="V9" s="162"/>
      <c r="W9" s="164"/>
      <c r="X9" s="131" t="s">
        <v>23</v>
      </c>
      <c r="Y9" s="132" t="s">
        <v>23</v>
      </c>
      <c r="Z9" s="133" t="s">
        <v>23</v>
      </c>
      <c r="AA9" s="134" t="s">
        <v>23</v>
      </c>
      <c r="AB9" s="13"/>
      <c r="AC9" s="162"/>
      <c r="AD9" s="164"/>
      <c r="AE9" s="324" t="s">
        <v>23</v>
      </c>
      <c r="AF9" s="325"/>
      <c r="AG9" s="309" t="s">
        <v>23</v>
      </c>
      <c r="AH9" s="310"/>
      <c r="AI9" s="13"/>
      <c r="AJ9" s="162"/>
      <c r="AK9" s="164"/>
      <c r="AL9" s="135" t="s">
        <v>6</v>
      </c>
      <c r="AM9" s="136" t="s">
        <v>6</v>
      </c>
      <c r="AN9" s="137" t="s">
        <v>6</v>
      </c>
      <c r="AO9" s="138" t="s">
        <v>6</v>
      </c>
      <c r="AP9" s="13"/>
      <c r="AQ9" s="162"/>
      <c r="AR9" s="164"/>
      <c r="AS9" s="135" t="s">
        <v>6</v>
      </c>
      <c r="AT9" s="136" t="s">
        <v>6</v>
      </c>
      <c r="AU9" s="137" t="s">
        <v>6</v>
      </c>
      <c r="AV9" s="138" t="s">
        <v>6</v>
      </c>
      <c r="AW9" s="13"/>
      <c r="AX9" s="162"/>
      <c r="AY9" s="169"/>
      <c r="AZ9" s="139" t="s">
        <v>210</v>
      </c>
      <c r="BA9" s="140" t="s">
        <v>210</v>
      </c>
      <c r="BB9" s="93"/>
      <c r="BC9" s="162"/>
      <c r="BD9" s="169"/>
      <c r="BE9" s="139" t="s">
        <v>210</v>
      </c>
      <c r="BF9" s="141" t="s">
        <v>210</v>
      </c>
      <c r="BG9" s="13"/>
      <c r="BH9" s="162"/>
      <c r="BI9" s="164"/>
      <c r="BJ9" s="142" t="s">
        <v>211</v>
      </c>
      <c r="BK9" s="143" t="s">
        <v>211</v>
      </c>
      <c r="BL9" s="144" t="s">
        <v>211</v>
      </c>
      <c r="BM9" s="145" t="s">
        <v>211</v>
      </c>
      <c r="BN9" s="13"/>
      <c r="BO9" s="162"/>
      <c r="BP9" s="169"/>
      <c r="BQ9" s="143" t="s">
        <v>211</v>
      </c>
      <c r="BR9" s="145" t="s">
        <v>211</v>
      </c>
      <c r="BS9" s="13"/>
      <c r="BT9" s="162"/>
      <c r="BU9" s="169"/>
      <c r="BV9" s="147" t="s">
        <v>210</v>
      </c>
      <c r="BW9" s="94" t="s">
        <v>42</v>
      </c>
      <c r="BX9" s="13"/>
      <c r="BY9" s="162"/>
      <c r="BZ9" s="169"/>
      <c r="CA9" s="148" t="s">
        <v>219</v>
      </c>
      <c r="CB9" s="149" t="s">
        <v>219</v>
      </c>
      <c r="CC9" s="149" t="s">
        <v>219</v>
      </c>
      <c r="CD9" s="150" t="s">
        <v>219</v>
      </c>
      <c r="CE9" s="13"/>
      <c r="CF9" s="162"/>
      <c r="CG9" s="169"/>
      <c r="CH9" s="95" t="s">
        <v>56</v>
      </c>
      <c r="CI9" s="95" t="s">
        <v>56</v>
      </c>
      <c r="CJ9" s="95" t="s">
        <v>56</v>
      </c>
      <c r="CK9" s="95" t="s">
        <v>56</v>
      </c>
      <c r="CL9" s="95" t="s">
        <v>56</v>
      </c>
      <c r="CM9" s="95" t="s">
        <v>56</v>
      </c>
      <c r="CN9" s="95" t="s">
        <v>56</v>
      </c>
      <c r="CO9" s="95" t="s">
        <v>56</v>
      </c>
      <c r="CP9" s="95" t="s">
        <v>56</v>
      </c>
      <c r="CQ9" s="96" t="s">
        <v>56</v>
      </c>
    </row>
    <row r="10" spans="1:95" ht="30" customHeight="1" x14ac:dyDescent="0.15">
      <c r="A10" s="21"/>
      <c r="B10" s="22"/>
      <c r="C10" s="22" t="s">
        <v>212</v>
      </c>
      <c r="D10" s="23" t="s">
        <v>50</v>
      </c>
      <c r="E10" s="24" t="s">
        <v>213</v>
      </c>
      <c r="F10" s="25" t="s">
        <v>7</v>
      </c>
      <c r="G10" s="13"/>
      <c r="H10" s="21"/>
      <c r="I10" s="22"/>
      <c r="J10" s="236" t="s">
        <v>11</v>
      </c>
      <c r="K10" s="237"/>
      <c r="L10" s="24" t="s">
        <v>213</v>
      </c>
      <c r="M10" s="25" t="s">
        <v>213</v>
      </c>
      <c r="N10" s="13"/>
      <c r="O10" s="21"/>
      <c r="P10" s="22"/>
      <c r="Q10" s="22" t="s">
        <v>59</v>
      </c>
      <c r="R10" s="44"/>
      <c r="S10" s="24" t="s">
        <v>213</v>
      </c>
      <c r="T10" s="25" t="s">
        <v>213</v>
      </c>
      <c r="U10" s="13"/>
      <c r="V10" s="21"/>
      <c r="W10" s="55"/>
      <c r="X10" s="24" t="s">
        <v>183</v>
      </c>
      <c r="Y10" s="56" t="s">
        <v>183</v>
      </c>
      <c r="Z10" s="56" t="s">
        <v>183</v>
      </c>
      <c r="AA10" s="25" t="s">
        <v>183</v>
      </c>
      <c r="AB10" s="13"/>
      <c r="AC10" s="21"/>
      <c r="AD10" s="55"/>
      <c r="AE10" s="370" t="s">
        <v>183</v>
      </c>
      <c r="AF10" s="371"/>
      <c r="AG10" s="372" t="s">
        <v>183</v>
      </c>
      <c r="AH10" s="373"/>
      <c r="AI10" s="13"/>
      <c r="AJ10" s="21"/>
      <c r="AK10" s="55"/>
      <c r="AL10" s="24" t="s">
        <v>30</v>
      </c>
      <c r="AM10" s="56" t="s">
        <v>214</v>
      </c>
      <c r="AN10" s="56" t="s">
        <v>30</v>
      </c>
      <c r="AO10" s="25" t="s">
        <v>30</v>
      </c>
      <c r="AP10" s="13"/>
      <c r="AQ10" s="21"/>
      <c r="AR10" s="55"/>
      <c r="AS10" s="24" t="s">
        <v>30</v>
      </c>
      <c r="AT10" s="56" t="s">
        <v>214</v>
      </c>
      <c r="AU10" s="56" t="s">
        <v>30</v>
      </c>
      <c r="AV10" s="25" t="s">
        <v>30</v>
      </c>
      <c r="AW10" s="13"/>
      <c r="AX10" s="21"/>
      <c r="AY10" s="97"/>
      <c r="AZ10" s="24" t="s">
        <v>183</v>
      </c>
      <c r="BA10" s="25" t="s">
        <v>183</v>
      </c>
      <c r="BB10" s="65"/>
      <c r="BC10" s="21"/>
      <c r="BD10" s="97"/>
      <c r="BE10" s="24" t="s">
        <v>183</v>
      </c>
      <c r="BF10" s="25" t="s">
        <v>183</v>
      </c>
      <c r="BG10" s="13"/>
      <c r="BH10" s="21"/>
      <c r="BI10" s="55"/>
      <c r="BJ10" s="24" t="s">
        <v>213</v>
      </c>
      <c r="BK10" s="56" t="s">
        <v>213</v>
      </c>
      <c r="BL10" s="56" t="s">
        <v>213</v>
      </c>
      <c r="BM10" s="25" t="s">
        <v>213</v>
      </c>
      <c r="BN10" s="13"/>
      <c r="BO10" s="21"/>
      <c r="BP10" s="97"/>
      <c r="BQ10" s="56" t="s">
        <v>213</v>
      </c>
      <c r="BR10" s="25" t="s">
        <v>213</v>
      </c>
      <c r="BS10" s="13"/>
      <c r="BT10" s="21"/>
      <c r="BU10" s="55"/>
      <c r="BV10" s="24" t="s">
        <v>214</v>
      </c>
      <c r="BW10" s="25" t="s">
        <v>214</v>
      </c>
      <c r="BX10" s="13"/>
      <c r="BY10" s="21"/>
      <c r="BZ10" s="97"/>
      <c r="CA10" s="98" t="s">
        <v>213</v>
      </c>
      <c r="CB10" s="56" t="s">
        <v>213</v>
      </c>
      <c r="CC10" s="56" t="s">
        <v>213</v>
      </c>
      <c r="CD10" s="25" t="s">
        <v>213</v>
      </c>
      <c r="CE10" s="13"/>
      <c r="CF10" s="21"/>
      <c r="CG10" s="97"/>
      <c r="CH10" s="98"/>
      <c r="CI10" s="56"/>
      <c r="CJ10" s="56"/>
      <c r="CK10" s="98"/>
      <c r="CL10" s="99"/>
      <c r="CM10" s="100"/>
      <c r="CN10" s="100"/>
      <c r="CO10" s="99"/>
      <c r="CP10" s="99"/>
      <c r="CQ10" s="101"/>
    </row>
    <row r="11" spans="1:95" ht="30" customHeight="1" x14ac:dyDescent="0.15">
      <c r="A11" s="124">
        <f>IF(入力!$C$4&gt;0,入力!E3,"")</f>
        <v>1</v>
      </c>
      <c r="B11" s="26" t="str">
        <f>IF(入力!$C$4&gt;0,入力!F3,"")</f>
        <v>一</v>
      </c>
      <c r="C11" s="27" t="s">
        <v>215</v>
      </c>
      <c r="D11" s="28" t="s">
        <v>51</v>
      </c>
      <c r="E11" s="29" t="s">
        <v>216</v>
      </c>
      <c r="F11" s="30" t="s">
        <v>184</v>
      </c>
      <c r="G11" s="13"/>
      <c r="H11" s="124">
        <f>IF($A$11="","",$A$11)</f>
        <v>1</v>
      </c>
      <c r="I11" s="40" t="str">
        <f>IF($B$11="","",$B$11)</f>
        <v>一</v>
      </c>
      <c r="J11" s="234" t="s">
        <v>182</v>
      </c>
      <c r="K11" s="235"/>
      <c r="L11" s="29" t="s">
        <v>216</v>
      </c>
      <c r="M11" s="30" t="s">
        <v>216</v>
      </c>
      <c r="N11" s="13"/>
      <c r="O11" s="124">
        <f>IF($A$11="","",$A$11)</f>
        <v>1</v>
      </c>
      <c r="P11" s="40" t="str">
        <f>IF($B$11="","",$B$11)</f>
        <v>一</v>
      </c>
      <c r="Q11" s="45" t="s">
        <v>215</v>
      </c>
      <c r="R11" s="46" t="s">
        <v>19</v>
      </c>
      <c r="S11" s="29" t="s">
        <v>216</v>
      </c>
      <c r="T11" s="30" t="s">
        <v>216</v>
      </c>
      <c r="U11" s="13"/>
      <c r="V11" s="124">
        <f>IF($A$11="","",$A$11)</f>
        <v>1</v>
      </c>
      <c r="W11" s="40" t="str">
        <f>IF($B$11="","",$B$11)</f>
        <v>一</v>
      </c>
      <c r="X11" s="29" t="s">
        <v>184</v>
      </c>
      <c r="Y11" s="57" t="s">
        <v>184</v>
      </c>
      <c r="Z11" s="57" t="s">
        <v>184</v>
      </c>
      <c r="AA11" s="30" t="s">
        <v>184</v>
      </c>
      <c r="AB11" s="13"/>
      <c r="AC11" s="124">
        <f>IF($A$11="","",$A$11)</f>
        <v>1</v>
      </c>
      <c r="AD11" s="40" t="str">
        <f>IF($B$11="","",$B$11)</f>
        <v>一</v>
      </c>
      <c r="AE11" s="293" t="s">
        <v>222</v>
      </c>
      <c r="AF11" s="294"/>
      <c r="AG11" s="293" t="s">
        <v>222</v>
      </c>
      <c r="AH11" s="296"/>
      <c r="AI11" s="13"/>
      <c r="AJ11" s="124">
        <f>IF($A$11="","",$A$11)</f>
        <v>1</v>
      </c>
      <c r="AK11" s="40" t="str">
        <f>IF($B$11="","",$B$11)</f>
        <v>一</v>
      </c>
      <c r="AL11" s="29"/>
      <c r="AM11" s="57"/>
      <c r="AN11" s="57"/>
      <c r="AO11" s="30"/>
      <c r="AP11" s="13"/>
      <c r="AQ11" s="124">
        <f>IF($A$11="","",$A$11)</f>
        <v>1</v>
      </c>
      <c r="AR11" s="40" t="str">
        <f>IF($B$11="","",$B$11)</f>
        <v>一</v>
      </c>
      <c r="AS11" s="29"/>
      <c r="AT11" s="57"/>
      <c r="AU11" s="57"/>
      <c r="AV11" s="30"/>
      <c r="AW11" s="13"/>
      <c r="AX11" s="124">
        <f>IF($A$11="","",$A$11)</f>
        <v>1</v>
      </c>
      <c r="AY11" s="40" t="str">
        <f>IF($B$11="","",$B$11)</f>
        <v>一</v>
      </c>
      <c r="AZ11" s="29" t="s">
        <v>217</v>
      </c>
      <c r="BA11" s="102" t="s">
        <v>217</v>
      </c>
      <c r="BB11" s="103"/>
      <c r="BC11" s="124">
        <f>IF($A$11="","",$A$11)</f>
        <v>1</v>
      </c>
      <c r="BD11" s="40" t="str">
        <f>IF($B$11="","",$B$11)</f>
        <v>一</v>
      </c>
      <c r="BE11" s="29" t="s">
        <v>217</v>
      </c>
      <c r="BF11" s="102" t="s">
        <v>217</v>
      </c>
      <c r="BG11" s="13"/>
      <c r="BH11" s="124">
        <f>IF($A$11="","",$A$11)</f>
        <v>1</v>
      </c>
      <c r="BI11" s="40" t="str">
        <f>IF($B$11="","",$B$11)</f>
        <v>一</v>
      </c>
      <c r="BJ11" s="29" t="s">
        <v>216</v>
      </c>
      <c r="BK11" s="57" t="s">
        <v>216</v>
      </c>
      <c r="BL11" s="57" t="s">
        <v>216</v>
      </c>
      <c r="BM11" s="30" t="s">
        <v>216</v>
      </c>
      <c r="BN11" s="146"/>
      <c r="BO11" s="124">
        <f>IF($A$11="","",$A$11)</f>
        <v>1</v>
      </c>
      <c r="BP11" s="40" t="str">
        <f>IF($B$11="","",$B$11)</f>
        <v>一</v>
      </c>
      <c r="BQ11" s="29" t="s">
        <v>218</v>
      </c>
      <c r="BR11" s="30" t="s">
        <v>218</v>
      </c>
      <c r="BS11" s="13"/>
      <c r="BT11" s="124">
        <f>IF($A$11="","",$A$11)</f>
        <v>1</v>
      </c>
      <c r="BU11" s="40" t="str">
        <f>IF($B$11="","",$B$11)</f>
        <v>一</v>
      </c>
      <c r="BV11" s="29"/>
      <c r="BW11" s="102"/>
      <c r="BX11" s="13"/>
      <c r="BY11" s="124">
        <f>IF($A$11="","",$A$11)</f>
        <v>1</v>
      </c>
      <c r="BZ11" s="40" t="str">
        <f>IF($B$11="","",$B$11)</f>
        <v>一</v>
      </c>
      <c r="CA11" s="29" t="s">
        <v>216</v>
      </c>
      <c r="CB11" s="57" t="s">
        <v>216</v>
      </c>
      <c r="CC11" s="57" t="s">
        <v>216</v>
      </c>
      <c r="CD11" s="30" t="s">
        <v>216</v>
      </c>
      <c r="CE11" s="13"/>
      <c r="CF11" s="124">
        <f>IF($A$11="","",$A$11)</f>
        <v>1</v>
      </c>
      <c r="CG11" s="40" t="str">
        <f>IF($B$11="","",$B$11)</f>
        <v>一</v>
      </c>
      <c r="CH11" s="105" t="s">
        <v>56</v>
      </c>
      <c r="CI11" s="106" t="s">
        <v>56</v>
      </c>
      <c r="CJ11" s="106" t="s">
        <v>56</v>
      </c>
      <c r="CK11" s="106" t="s">
        <v>56</v>
      </c>
      <c r="CL11" s="106" t="s">
        <v>56</v>
      </c>
      <c r="CM11" s="106" t="s">
        <v>56</v>
      </c>
      <c r="CN11" s="106" t="s">
        <v>56</v>
      </c>
      <c r="CO11" s="106" t="s">
        <v>56</v>
      </c>
      <c r="CP11" s="106" t="s">
        <v>56</v>
      </c>
      <c r="CQ11" s="107" t="s">
        <v>56</v>
      </c>
    </row>
    <row r="12" spans="1:95" ht="30" customHeight="1" x14ac:dyDescent="0.15">
      <c r="A12" s="124">
        <f ca="1">IF(AND(入力!$C$4&gt;0,OR(QUOTIENT(入力!$C$3,入力!$C$4)&gt;1,AND(QUOTIENT(入力!$C$3,入力!$C$4)&gt;0,MOD(入力!$C$3,入力!$C$4)&gt;0))),OFFSET(入力!E3,1,),"")</f>
        <v>2</v>
      </c>
      <c r="B12" s="26" t="str">
        <f ca="1">IF(AND(入力!$C$4&gt;0,OR(QUOTIENT(入力!$C$3,入力!$C$4)&gt;1,AND(QUOTIENT(入力!$C$3,入力!$C$4)&gt;0,MOD(入力!$C$3,入力!$C$4)&gt;0))),OFFSET(入力!F3,1,),"")</f>
        <v>二</v>
      </c>
      <c r="C12" s="27" t="str">
        <f>IF($C$11="","",$C$11)</f>
        <v>　</v>
      </c>
      <c r="D12" s="28" t="str">
        <f>IF($D$11="","",$D$11)</f>
        <v>　　　　　　年　　　月　　　日</v>
      </c>
      <c r="E12" s="29" t="str">
        <f>IF($E$11="","",$E$11)</f>
        <v>　　　　．</v>
      </c>
      <c r="F12" s="30" t="str">
        <f>IF($F$11="","",$F$11)</f>
        <v>　　　．</v>
      </c>
      <c r="G12" s="13"/>
      <c r="H12" s="124">
        <f ca="1">IF($A$12="","",$A$12)</f>
        <v>2</v>
      </c>
      <c r="I12" s="40" t="str">
        <f ca="1">IF($B$12="","",$B$12)</f>
        <v>二</v>
      </c>
      <c r="J12" s="234" t="str">
        <f>IF($J$11="","",$J$11)</f>
        <v>WS ／ OH ／ OP ／ MB ／ S ／ L ／ R ／ RS</v>
      </c>
      <c r="K12" s="235"/>
      <c r="L12" s="29" t="str">
        <f>IF($L$11="","",$L$11)</f>
        <v>　　　　．</v>
      </c>
      <c r="M12" s="30" t="str">
        <f>IF($M$11="","",$M$11)</f>
        <v>　　　　．</v>
      </c>
      <c r="N12" s="13"/>
      <c r="O12" s="124">
        <f ca="1">IF($A$12="","",$A$12)</f>
        <v>2</v>
      </c>
      <c r="P12" s="40" t="str">
        <f ca="1">IF($B$12="","",$B$12)</f>
        <v>二</v>
      </c>
      <c r="Q12" s="45" t="s">
        <v>215</v>
      </c>
      <c r="R12" s="46" t="str">
        <f>IF($R$11="","",$R$11)</f>
        <v>右　／　左　／　両</v>
      </c>
      <c r="S12" s="29" t="str">
        <f>IF($S$11="","",$S$11)</f>
        <v>　　　　．</v>
      </c>
      <c r="T12" s="30" t="str">
        <f>IF($T$11="","",$T$11)</f>
        <v>　　　　．</v>
      </c>
      <c r="U12" s="13"/>
      <c r="V12" s="124">
        <f ca="1">IF($A$12="","",$A$12)</f>
        <v>2</v>
      </c>
      <c r="W12" s="40" t="str">
        <f ca="1">IF($B$12="","",$B$12)</f>
        <v>二</v>
      </c>
      <c r="X12" s="58" t="str">
        <f>IF($X$11="","",$X$11)</f>
        <v>　　　．</v>
      </c>
      <c r="Y12" s="59" t="str">
        <f>IF($Y$11="","",$Y$11)</f>
        <v>　　　．</v>
      </c>
      <c r="Z12" s="57" t="str">
        <f>IF($Z$11="","",$Z$11)</f>
        <v>　　　．</v>
      </c>
      <c r="AA12" s="30" t="str">
        <f>IF($AA$11="","",$AA$11)</f>
        <v>　　　．</v>
      </c>
      <c r="AB12" s="13"/>
      <c r="AC12" s="124">
        <f ca="1">IF($A$12="","",$A$12)</f>
        <v>2</v>
      </c>
      <c r="AD12" s="40" t="str">
        <f ca="1">IF($B$12="","",$B$12)</f>
        <v>二</v>
      </c>
      <c r="AE12" s="293" t="str">
        <f t="shared" ref="AE12:AE20" si="0">IF($AE$11="","",$AE$11)</f>
        <v>　　．</v>
      </c>
      <c r="AF12" s="294"/>
      <c r="AG12" s="295" t="str">
        <f t="shared" ref="AG12:AG20" si="1">IF($AG$11="","",$AG$11)</f>
        <v>　　．</v>
      </c>
      <c r="AH12" s="296"/>
      <c r="AI12" s="13"/>
      <c r="AJ12" s="124">
        <f ca="1">IF($A$12="","",$A$12)</f>
        <v>2</v>
      </c>
      <c r="AK12" s="40" t="str">
        <f ca="1">IF($B$12="","",$B$12)</f>
        <v>二</v>
      </c>
      <c r="AL12" s="29" t="str">
        <f>IF($AL$11="","",$AL$11)</f>
        <v/>
      </c>
      <c r="AM12" s="57" t="str">
        <f>IF($AM$11="","",$AM$11)</f>
        <v/>
      </c>
      <c r="AN12" s="57" t="str">
        <f>IF($AN$11="","",$AN$11)</f>
        <v/>
      </c>
      <c r="AO12" s="30" t="str">
        <f>IF($AO$11="","",$AO$11)</f>
        <v/>
      </c>
      <c r="AP12" s="13"/>
      <c r="AQ12" s="124">
        <f ca="1">IF($A$12="","",$A$12)</f>
        <v>2</v>
      </c>
      <c r="AR12" s="40" t="str">
        <f ca="1">IF($B$12="","",$B$12)</f>
        <v>二</v>
      </c>
      <c r="AS12" s="29" t="str">
        <f>IF($AS$11="","",$AS$11)</f>
        <v/>
      </c>
      <c r="AT12" s="57" t="str">
        <f>IF($AT$11="","",$AT$11)</f>
        <v/>
      </c>
      <c r="AU12" s="57" t="str">
        <f>IF($AU$11="","",$AU$11)</f>
        <v/>
      </c>
      <c r="AV12" s="30" t="str">
        <f>IF($AV$11="","",$AV$11)</f>
        <v/>
      </c>
      <c r="AW12" s="13"/>
      <c r="AX12" s="124">
        <f ca="1">IF($A$12="","",$A$12)</f>
        <v>2</v>
      </c>
      <c r="AY12" s="40" t="str">
        <f ca="1">IF($B$12="","",$B$12)</f>
        <v>二</v>
      </c>
      <c r="AZ12" s="29" t="str">
        <f>IF($AZ$11="","",$AZ$11)</f>
        <v>　　　　　　．</v>
      </c>
      <c r="BA12" s="102" t="str">
        <f>IF($BA$11="","",$BA$11)</f>
        <v>　　　　　　．</v>
      </c>
      <c r="BB12" s="103"/>
      <c r="BC12" s="124">
        <f ca="1">IF($A$12="","",$A$12)</f>
        <v>2</v>
      </c>
      <c r="BD12" s="40" t="str">
        <f ca="1">IF($B$12="","",$B$12)</f>
        <v>二</v>
      </c>
      <c r="BE12" s="29" t="str">
        <f>IF($BE$11="","",$BE$11)</f>
        <v>　　　　　　．</v>
      </c>
      <c r="BF12" s="102" t="str">
        <f>IF($BF$11="","",$BF$11)</f>
        <v>　　　　　　．</v>
      </c>
      <c r="BG12" s="13"/>
      <c r="BH12" s="124">
        <f ca="1">IF($A$12="","",$A$12)</f>
        <v>2</v>
      </c>
      <c r="BI12" s="40" t="str">
        <f ca="1">IF($B$12="","",$B$12)</f>
        <v>二</v>
      </c>
      <c r="BJ12" s="29" t="str">
        <f>IF($BJ$11="","",$BJ$11)</f>
        <v>　　　　．</v>
      </c>
      <c r="BK12" s="57" t="str">
        <f>IF($BK$11="","",$BK$11)</f>
        <v>　　　　．</v>
      </c>
      <c r="BL12" s="57" t="str">
        <f>IF($BL$11="","",$BL$11)</f>
        <v>　　　　．</v>
      </c>
      <c r="BM12" s="30" t="str">
        <f>IF($BM$11="","",$BM$11)</f>
        <v>　　　　．</v>
      </c>
      <c r="BN12" s="146"/>
      <c r="BO12" s="124">
        <f ca="1">IF($A$12="","",$A$12)</f>
        <v>2</v>
      </c>
      <c r="BP12" s="40" t="str">
        <f ca="1">IF($B$12="","",$B$12)</f>
        <v>二</v>
      </c>
      <c r="BQ12" s="29" t="str">
        <f>IF($BQ$11="","",$BQ$11)</f>
        <v>　　　　　　　　．</v>
      </c>
      <c r="BR12" s="30" t="str">
        <f>IF($BR$11="","",$BR$11)</f>
        <v>　　　　　　　　．</v>
      </c>
      <c r="BS12" s="13"/>
      <c r="BT12" s="124">
        <f ca="1">IF($A$12="","",$A$12)</f>
        <v>2</v>
      </c>
      <c r="BU12" s="40" t="str">
        <f ca="1">IF($B$12="","",$B$12)</f>
        <v>二</v>
      </c>
      <c r="BV12" s="29" t="str">
        <f>IF($BV$11="","",$BV$11)</f>
        <v/>
      </c>
      <c r="BW12" s="102" t="str">
        <f>IF($BW$11="","",$BW$11)</f>
        <v/>
      </c>
      <c r="BX12" s="13"/>
      <c r="BY12" s="124">
        <f ca="1">IF($A$12="","",$A$12)</f>
        <v>2</v>
      </c>
      <c r="BZ12" s="40" t="str">
        <f ca="1">IF($B$12="","",$B$12)</f>
        <v>二</v>
      </c>
      <c r="CA12" s="29" t="str">
        <f>IF($CA$11="","",$CA$11)</f>
        <v>　　　　．</v>
      </c>
      <c r="CB12" s="57" t="str">
        <f>IF($CB$11="","",$CB$11)</f>
        <v>　　　　．</v>
      </c>
      <c r="CC12" s="57" t="str">
        <f>IF($CC$11="","",$CC$11)</f>
        <v>　　　　．</v>
      </c>
      <c r="CD12" s="30" t="str">
        <f>IF($CD$11="","",$CD$11)</f>
        <v>　　　　．</v>
      </c>
      <c r="CE12" s="13"/>
      <c r="CF12" s="124">
        <f ca="1">IF($A$12="","",$A$12)</f>
        <v>2</v>
      </c>
      <c r="CG12" s="40" t="str">
        <f ca="1">IF($B$12="","",$B$12)</f>
        <v>二</v>
      </c>
      <c r="CH12" s="105" t="str">
        <f>IF($CH$11="","",$CH$11)</f>
        <v>年</v>
      </c>
      <c r="CI12" s="106" t="str">
        <f>IF($CI$11="","",$CI$11)</f>
        <v>年</v>
      </c>
      <c r="CJ12" s="106" t="str">
        <f>IF($CJ$11="","",$CJ$11)</f>
        <v>年</v>
      </c>
      <c r="CK12" s="106" t="str">
        <f>IF($CK$11="","",$CK$11)</f>
        <v>年</v>
      </c>
      <c r="CL12" s="106" t="str">
        <f>IF($CL$11="","",$CL$11)</f>
        <v>年</v>
      </c>
      <c r="CM12" s="106" t="str">
        <f>IF($CM$11="","",$CM$11)</f>
        <v>年</v>
      </c>
      <c r="CN12" s="106" t="str">
        <f>IF($CN$11="","",$CN$11)</f>
        <v>年</v>
      </c>
      <c r="CO12" s="106" t="str">
        <f>IF($CO$11="","",$CO$11)</f>
        <v>年</v>
      </c>
      <c r="CP12" s="106" t="str">
        <f>IF($CP$11="","",$CP$11)</f>
        <v>年</v>
      </c>
      <c r="CQ12" s="107" t="str">
        <f>IF($CQ$11="","",$CQ$11)</f>
        <v>年</v>
      </c>
    </row>
    <row r="13" spans="1:95" ht="30" customHeight="1" x14ac:dyDescent="0.15">
      <c r="A13" s="124">
        <f ca="1">IF(AND(入力!$C$4&gt;0,OR(QUOTIENT(入力!$C$3,入力!$C$4)&gt;2,AND(QUOTIENT(入力!$C$3,入力!$C$4)&gt;1,MOD(入力!$C$3,入力!$C$4)&gt;0))),OFFSET(入力!E3,2,),"")</f>
        <v>3</v>
      </c>
      <c r="B13" s="26" t="str">
        <f ca="1">IF(AND(入力!$C$4&gt;0,OR(QUOTIENT(入力!$C$3,入力!$C$4)&gt;2,AND(QUOTIENT(入力!$C$3,入力!$C$4)&gt;1,MOD(入力!$C$3,入力!$C$4)&gt;0))),OFFSET(入力!F3,2,),"")</f>
        <v>三</v>
      </c>
      <c r="C13" s="27" t="str">
        <f t="shared" ref="C13:C20" si="2">IF($C$11="","",$C$11)</f>
        <v>　</v>
      </c>
      <c r="D13" s="28" t="str">
        <f t="shared" ref="D13:D19" si="3">IF($D$11="","",$D$11)</f>
        <v>　　　　　　年　　　月　　　日</v>
      </c>
      <c r="E13" s="29" t="str">
        <f t="shared" ref="E13:E20" si="4">IF($E$11="","",$E$11)</f>
        <v>　　　　．</v>
      </c>
      <c r="F13" s="30" t="str">
        <f t="shared" ref="F13:F20" si="5">IF($F$11="","",$F$11)</f>
        <v>　　　．</v>
      </c>
      <c r="G13" s="13"/>
      <c r="H13" s="124">
        <f ca="1">IF($A$13="","",$A$13)</f>
        <v>3</v>
      </c>
      <c r="I13" s="40" t="str">
        <f ca="1">IF($B$13="","",$B$13)</f>
        <v>三</v>
      </c>
      <c r="J13" s="234" t="str">
        <f t="shared" ref="J13:J20" si="6">IF($J$11="","",$J$11)</f>
        <v>WS ／ OH ／ OP ／ MB ／ S ／ L ／ R ／ RS</v>
      </c>
      <c r="K13" s="235"/>
      <c r="L13" s="29" t="str">
        <f t="shared" ref="L13:L20" si="7">IF($L$11="","",$L$11)</f>
        <v>　　　　．</v>
      </c>
      <c r="M13" s="30" t="str">
        <f t="shared" ref="M13:M20" si="8">IF($M$11="","",$M$11)</f>
        <v>　　　　．</v>
      </c>
      <c r="N13" s="13"/>
      <c r="O13" s="124">
        <f ca="1">IF($A$13="","",$A$13)</f>
        <v>3</v>
      </c>
      <c r="P13" s="40" t="str">
        <f ca="1">IF($B$13="","",$B$13)</f>
        <v>三</v>
      </c>
      <c r="Q13" s="45" t="s">
        <v>215</v>
      </c>
      <c r="R13" s="46" t="str">
        <f t="shared" ref="R13:R19" si="9">IF($R$11="","",$R$11)</f>
        <v>右　／　左　／　両</v>
      </c>
      <c r="S13" s="29" t="str">
        <f t="shared" ref="S13:S19" si="10">IF($S$11="","",$S$11)</f>
        <v>　　　　．</v>
      </c>
      <c r="T13" s="30" t="str">
        <f t="shared" ref="T13:T19" si="11">IF($T$11="","",$T$11)</f>
        <v>　　　　．</v>
      </c>
      <c r="U13" s="13"/>
      <c r="V13" s="124">
        <f ca="1">IF($A$13="","",$A$13)</f>
        <v>3</v>
      </c>
      <c r="W13" s="40" t="str">
        <f ca="1">IF($B$13="","",$B$13)</f>
        <v>三</v>
      </c>
      <c r="X13" s="58" t="str">
        <f t="shared" ref="X13:X20" si="12">IF($X$11="","",$X$11)</f>
        <v>　　　．</v>
      </c>
      <c r="Y13" s="59" t="str">
        <f t="shared" ref="Y13:Y20" si="13">IF($Y$11="","",$Y$11)</f>
        <v>　　　．</v>
      </c>
      <c r="Z13" s="57" t="str">
        <f t="shared" ref="Z13:Z20" si="14">IF($Z$11="","",$Z$11)</f>
        <v>　　　．</v>
      </c>
      <c r="AA13" s="30" t="str">
        <f t="shared" ref="AA13:AA20" si="15">IF($AA$11="","",$AA$11)</f>
        <v>　　　．</v>
      </c>
      <c r="AB13" s="13"/>
      <c r="AC13" s="124">
        <f ca="1">IF($A$13="","",$A$13)</f>
        <v>3</v>
      </c>
      <c r="AD13" s="40" t="str">
        <f ca="1">IF($B$13="","",$B$13)</f>
        <v>三</v>
      </c>
      <c r="AE13" s="293" t="str">
        <f t="shared" si="0"/>
        <v>　　．</v>
      </c>
      <c r="AF13" s="294"/>
      <c r="AG13" s="295" t="str">
        <f t="shared" si="1"/>
        <v>　　．</v>
      </c>
      <c r="AH13" s="296"/>
      <c r="AI13" s="13"/>
      <c r="AJ13" s="124">
        <f ca="1">IF($A$13="","",$A$13)</f>
        <v>3</v>
      </c>
      <c r="AK13" s="40" t="str">
        <f ca="1">IF($B$13="","",$B$13)</f>
        <v>三</v>
      </c>
      <c r="AL13" s="29" t="str">
        <f t="shared" ref="AL13:AL20" si="16">IF($AL$11="","",$AL$11)</f>
        <v/>
      </c>
      <c r="AM13" s="57" t="str">
        <f t="shared" ref="AM13:AM20" si="17">IF($AM$11="","",$AM$11)</f>
        <v/>
      </c>
      <c r="AN13" s="57" t="str">
        <f t="shared" ref="AN13:AN20" si="18">IF($AN$11="","",$AN$11)</f>
        <v/>
      </c>
      <c r="AO13" s="30" t="str">
        <f t="shared" ref="AO13:AO20" si="19">IF($AO$11="","",$AO$11)</f>
        <v/>
      </c>
      <c r="AP13" s="13"/>
      <c r="AQ13" s="124">
        <f ca="1">IF($A$13="","",$A$13)</f>
        <v>3</v>
      </c>
      <c r="AR13" s="40" t="str">
        <f ca="1">IF($B$13="","",$B$13)</f>
        <v>三</v>
      </c>
      <c r="AS13" s="29" t="str">
        <f t="shared" ref="AS13:AS20" si="20">IF($AS$11="","",$AS$11)</f>
        <v/>
      </c>
      <c r="AT13" s="57" t="str">
        <f t="shared" ref="AT13:AT20" si="21">IF($AT$11="","",$AT$11)</f>
        <v/>
      </c>
      <c r="AU13" s="57" t="str">
        <f t="shared" ref="AU13:AU20" si="22">IF($AU$11="","",$AU$11)</f>
        <v/>
      </c>
      <c r="AV13" s="30" t="str">
        <f t="shared" ref="AV13:AV20" si="23">IF($AV$11="","",$AV$11)</f>
        <v/>
      </c>
      <c r="AW13" s="13"/>
      <c r="AX13" s="124">
        <f ca="1">IF($A$13="","",$A$13)</f>
        <v>3</v>
      </c>
      <c r="AY13" s="40" t="str">
        <f ca="1">IF($B$13="","",$B$13)</f>
        <v>三</v>
      </c>
      <c r="AZ13" s="29" t="str">
        <f t="shared" ref="AZ13:AZ20" si="24">IF($AZ$11="","",$AZ$11)</f>
        <v>　　　　　　．</v>
      </c>
      <c r="BA13" s="102" t="str">
        <f t="shared" ref="BA13:BA20" si="25">IF($BA$11="","",$BA$11)</f>
        <v>　　　　　　．</v>
      </c>
      <c r="BB13" s="103"/>
      <c r="BC13" s="124">
        <f ca="1">IF($A$13="","",$A$13)</f>
        <v>3</v>
      </c>
      <c r="BD13" s="40" t="str">
        <f ca="1">IF($B$13="","",$B$13)</f>
        <v>三</v>
      </c>
      <c r="BE13" s="29" t="str">
        <f t="shared" ref="BE13:BE20" si="26">IF($BE$11="","",$BE$11)</f>
        <v>　　　　　　．</v>
      </c>
      <c r="BF13" s="102" t="str">
        <f t="shared" ref="BF13:BF20" si="27">IF($BF$11="","",$BF$11)</f>
        <v>　　　　　　．</v>
      </c>
      <c r="BG13" s="13"/>
      <c r="BH13" s="124">
        <f ca="1">IF($A$13="","",$A$13)</f>
        <v>3</v>
      </c>
      <c r="BI13" s="40" t="str">
        <f ca="1">IF($B$13="","",$B$13)</f>
        <v>三</v>
      </c>
      <c r="BJ13" s="29" t="str">
        <f t="shared" ref="BJ13:BJ20" si="28">IF($BJ$11="","",$BJ$11)</f>
        <v>　　　　．</v>
      </c>
      <c r="BK13" s="57" t="str">
        <f t="shared" ref="BK13:BK20" si="29">IF($BK$11="","",$BK$11)</f>
        <v>　　　　．</v>
      </c>
      <c r="BL13" s="57" t="str">
        <f t="shared" ref="BL13:BL20" si="30">IF($BL$11="","",$BL$11)</f>
        <v>　　　　．</v>
      </c>
      <c r="BM13" s="30" t="str">
        <f t="shared" ref="BM13:BM20" si="31">IF($BM$11="","",$BM$11)</f>
        <v>　　　　．</v>
      </c>
      <c r="BN13" s="146"/>
      <c r="BO13" s="124">
        <f ca="1">IF($A$13="","",$A$13)</f>
        <v>3</v>
      </c>
      <c r="BP13" s="40" t="str">
        <f ca="1">IF($B$13="","",$B$13)</f>
        <v>三</v>
      </c>
      <c r="BQ13" s="29" t="str">
        <f t="shared" ref="BQ13:BQ19" si="32">IF($BQ$11="","",$BQ$11)</f>
        <v>　　　　　　　　．</v>
      </c>
      <c r="BR13" s="30" t="str">
        <f t="shared" ref="BR13:BR20" si="33">IF($BR$11="","",$BR$11)</f>
        <v>　　　　　　　　．</v>
      </c>
      <c r="BS13" s="13"/>
      <c r="BT13" s="124">
        <f ca="1">IF($A$13="","",$A$13)</f>
        <v>3</v>
      </c>
      <c r="BU13" s="40" t="str">
        <f ca="1">IF($B$13="","",$B$13)</f>
        <v>三</v>
      </c>
      <c r="BV13" s="29" t="str">
        <f t="shared" ref="BV13:BV20" si="34">IF($BV$11="","",$BV$11)</f>
        <v/>
      </c>
      <c r="BW13" s="102" t="str">
        <f t="shared" ref="BW13:BW20" si="35">IF($BW$11="","",$BW$11)</f>
        <v/>
      </c>
      <c r="BX13" s="13"/>
      <c r="BY13" s="124">
        <f ca="1">IF($A$13="","",$A$13)</f>
        <v>3</v>
      </c>
      <c r="BZ13" s="40" t="str">
        <f ca="1">IF($B$13="","",$B$13)</f>
        <v>三</v>
      </c>
      <c r="CA13" s="29" t="str">
        <f t="shared" ref="CA13:CA20" si="36">IF($CA$11="","",$CA$11)</f>
        <v>　　　　．</v>
      </c>
      <c r="CB13" s="57" t="str">
        <f t="shared" ref="CB13:CB20" si="37">IF($CB$11="","",$CB$11)</f>
        <v>　　　　．</v>
      </c>
      <c r="CC13" s="57" t="str">
        <f t="shared" ref="CC13:CC20" si="38">IF($CC$11="","",$CC$11)</f>
        <v>　　　　．</v>
      </c>
      <c r="CD13" s="30" t="str">
        <f t="shared" ref="CD13:CD20" si="39">IF($CD$11="","",$CD$11)</f>
        <v>　　　　．</v>
      </c>
      <c r="CE13" s="13"/>
      <c r="CF13" s="124">
        <f ca="1">IF($A$13="","",$A$13)</f>
        <v>3</v>
      </c>
      <c r="CG13" s="40" t="str">
        <f ca="1">IF($B$13="","",$B$13)</f>
        <v>三</v>
      </c>
      <c r="CH13" s="105" t="str">
        <f t="shared" ref="CH13:CH20" si="40">IF($CH$11="","",$CH$11)</f>
        <v>年</v>
      </c>
      <c r="CI13" s="106" t="str">
        <f t="shared" ref="CI13:CI20" si="41">IF($CI$11="","",$CI$11)</f>
        <v>年</v>
      </c>
      <c r="CJ13" s="106" t="str">
        <f t="shared" ref="CJ13:CJ20" si="42">IF($CJ$11="","",$CJ$11)</f>
        <v>年</v>
      </c>
      <c r="CK13" s="106" t="str">
        <f t="shared" ref="CK13:CK20" si="43">IF($CK$11="","",$CK$11)</f>
        <v>年</v>
      </c>
      <c r="CL13" s="106" t="str">
        <f t="shared" ref="CL13:CL20" si="44">IF($CL$11="","",$CL$11)</f>
        <v>年</v>
      </c>
      <c r="CM13" s="106" t="str">
        <f t="shared" ref="CM13:CM20" si="45">IF($CM$11="","",$CM$11)</f>
        <v>年</v>
      </c>
      <c r="CN13" s="106" t="str">
        <f t="shared" ref="CN13:CN20" si="46">IF($CN$11="","",$CN$11)</f>
        <v>年</v>
      </c>
      <c r="CO13" s="106" t="str">
        <f t="shared" ref="CO13:CO20" si="47">IF($CO$11="","",$CO$11)</f>
        <v>年</v>
      </c>
      <c r="CP13" s="106" t="str">
        <f t="shared" ref="CP13:CP20" si="48">IF($CP$11="","",$CP$11)</f>
        <v>年</v>
      </c>
      <c r="CQ13" s="107" t="str">
        <f t="shared" ref="CQ13:CQ20" si="49">IF($CQ$11="","",$CQ$11)</f>
        <v>年</v>
      </c>
    </row>
    <row r="14" spans="1:95" ht="30" customHeight="1" x14ac:dyDescent="0.15">
      <c r="A14" s="124">
        <f ca="1">IF(AND(入力!$C$4&gt;0,OR(QUOTIENT(入力!$C$3,入力!$C$4)&gt;3,AND(QUOTIENT(入力!$C$3,入力!$C$4)&gt;2,MOD(入力!$C$3,入力!$C$4)&gt;0))),OFFSET(入力!E3,3,),"")</f>
        <v>4</v>
      </c>
      <c r="B14" s="26" t="str">
        <f ca="1">IF(AND(入力!$C$4&gt;0,OR(QUOTIENT(入力!$C$3,入力!$C$4)&gt;3,AND(QUOTIENT(入力!$C$3,入力!$C$4)&gt;2,MOD(入力!$C$3,入力!$C$4)&gt;0))),OFFSET(入力!F3,3,),"")</f>
        <v>四</v>
      </c>
      <c r="C14" s="27" t="str">
        <f t="shared" si="2"/>
        <v>　</v>
      </c>
      <c r="D14" s="28" t="str">
        <f t="shared" si="3"/>
        <v>　　　　　　年　　　月　　　日</v>
      </c>
      <c r="E14" s="29" t="str">
        <f t="shared" si="4"/>
        <v>　　　　．</v>
      </c>
      <c r="F14" s="30" t="str">
        <f t="shared" si="5"/>
        <v>　　　．</v>
      </c>
      <c r="G14" s="13"/>
      <c r="H14" s="124">
        <f ca="1">IF($A$14="","",$A$14)</f>
        <v>4</v>
      </c>
      <c r="I14" s="40" t="str">
        <f ca="1">IF($B$14="","",$B$14)</f>
        <v>四</v>
      </c>
      <c r="J14" s="234" t="str">
        <f t="shared" si="6"/>
        <v>WS ／ OH ／ OP ／ MB ／ S ／ L ／ R ／ RS</v>
      </c>
      <c r="K14" s="235"/>
      <c r="L14" s="29" t="str">
        <f t="shared" si="7"/>
        <v>　　　　．</v>
      </c>
      <c r="M14" s="30" t="str">
        <f t="shared" si="8"/>
        <v>　　　　．</v>
      </c>
      <c r="N14" s="13"/>
      <c r="O14" s="124">
        <f ca="1">IF($A$14="","",$A$14)</f>
        <v>4</v>
      </c>
      <c r="P14" s="40" t="str">
        <f ca="1">IF($B$14="","",$B$14)</f>
        <v>四</v>
      </c>
      <c r="Q14" s="45" t="s">
        <v>215</v>
      </c>
      <c r="R14" s="46" t="str">
        <f t="shared" si="9"/>
        <v>右　／　左　／　両</v>
      </c>
      <c r="S14" s="29" t="str">
        <f t="shared" si="10"/>
        <v>　　　　．</v>
      </c>
      <c r="T14" s="30" t="str">
        <f t="shared" si="11"/>
        <v>　　　　．</v>
      </c>
      <c r="U14" s="13"/>
      <c r="V14" s="124">
        <f ca="1">IF($A$14="","",$A$14)</f>
        <v>4</v>
      </c>
      <c r="W14" s="40" t="str">
        <f ca="1">IF($B$14="","",$B$14)</f>
        <v>四</v>
      </c>
      <c r="X14" s="58" t="str">
        <f t="shared" si="12"/>
        <v>　　　．</v>
      </c>
      <c r="Y14" s="59" t="str">
        <f t="shared" si="13"/>
        <v>　　　．</v>
      </c>
      <c r="Z14" s="57" t="str">
        <f t="shared" si="14"/>
        <v>　　　．</v>
      </c>
      <c r="AA14" s="30" t="str">
        <f t="shared" si="15"/>
        <v>　　　．</v>
      </c>
      <c r="AB14" s="13"/>
      <c r="AC14" s="124">
        <f ca="1">IF($A$14="","",$A$14)</f>
        <v>4</v>
      </c>
      <c r="AD14" s="40" t="str">
        <f ca="1">IF($B$14="","",$B$14)</f>
        <v>四</v>
      </c>
      <c r="AE14" s="293" t="str">
        <f t="shared" si="0"/>
        <v>　　．</v>
      </c>
      <c r="AF14" s="294"/>
      <c r="AG14" s="295" t="str">
        <f t="shared" si="1"/>
        <v>　　．</v>
      </c>
      <c r="AH14" s="296"/>
      <c r="AI14" s="13"/>
      <c r="AJ14" s="124">
        <f ca="1">IF($A$14="","",$A$14)</f>
        <v>4</v>
      </c>
      <c r="AK14" s="40" t="str">
        <f ca="1">IF($B$14="","",$B$14)</f>
        <v>四</v>
      </c>
      <c r="AL14" s="29" t="str">
        <f t="shared" si="16"/>
        <v/>
      </c>
      <c r="AM14" s="57" t="str">
        <f t="shared" si="17"/>
        <v/>
      </c>
      <c r="AN14" s="57" t="str">
        <f t="shared" si="18"/>
        <v/>
      </c>
      <c r="AO14" s="30" t="str">
        <f t="shared" si="19"/>
        <v/>
      </c>
      <c r="AP14" s="13"/>
      <c r="AQ14" s="124">
        <f ca="1">IF($A$14="","",$A$14)</f>
        <v>4</v>
      </c>
      <c r="AR14" s="40" t="str">
        <f ca="1">IF($B$14="","",$B$14)</f>
        <v>四</v>
      </c>
      <c r="AS14" s="29" t="str">
        <f t="shared" si="20"/>
        <v/>
      </c>
      <c r="AT14" s="57" t="str">
        <f t="shared" si="21"/>
        <v/>
      </c>
      <c r="AU14" s="57" t="str">
        <f t="shared" si="22"/>
        <v/>
      </c>
      <c r="AV14" s="30" t="str">
        <f t="shared" si="23"/>
        <v/>
      </c>
      <c r="AW14" s="13"/>
      <c r="AX14" s="124">
        <f ca="1">IF($A$14="","",$A$14)</f>
        <v>4</v>
      </c>
      <c r="AY14" s="40" t="str">
        <f ca="1">IF($B$14="","",$B$14)</f>
        <v>四</v>
      </c>
      <c r="AZ14" s="29" t="str">
        <f t="shared" si="24"/>
        <v>　　　　　　．</v>
      </c>
      <c r="BA14" s="102" t="str">
        <f t="shared" si="25"/>
        <v>　　　　　　．</v>
      </c>
      <c r="BB14" s="103"/>
      <c r="BC14" s="124">
        <f ca="1">IF($A$14="","",$A$14)</f>
        <v>4</v>
      </c>
      <c r="BD14" s="40" t="str">
        <f ca="1">IF($B$14="","",$B$14)</f>
        <v>四</v>
      </c>
      <c r="BE14" s="29" t="str">
        <f t="shared" si="26"/>
        <v>　　　　　　．</v>
      </c>
      <c r="BF14" s="102" t="str">
        <f t="shared" si="27"/>
        <v>　　　　　　．</v>
      </c>
      <c r="BG14" s="13"/>
      <c r="BH14" s="124">
        <f ca="1">IF($A$14="","",$A$14)</f>
        <v>4</v>
      </c>
      <c r="BI14" s="40" t="str">
        <f ca="1">IF($B$14="","",$B$14)</f>
        <v>四</v>
      </c>
      <c r="BJ14" s="29" t="str">
        <f t="shared" si="28"/>
        <v>　　　　．</v>
      </c>
      <c r="BK14" s="57" t="str">
        <f t="shared" si="29"/>
        <v>　　　　．</v>
      </c>
      <c r="BL14" s="57" t="str">
        <f t="shared" si="30"/>
        <v>　　　　．</v>
      </c>
      <c r="BM14" s="30" t="str">
        <f t="shared" si="31"/>
        <v>　　　　．</v>
      </c>
      <c r="BN14" s="146"/>
      <c r="BO14" s="124">
        <f ca="1">IF($A$14="","",$A$14)</f>
        <v>4</v>
      </c>
      <c r="BP14" s="40" t="str">
        <f ca="1">IF($B$14="","",$B$14)</f>
        <v>四</v>
      </c>
      <c r="BQ14" s="29" t="str">
        <f t="shared" si="32"/>
        <v>　　　　　　　　．</v>
      </c>
      <c r="BR14" s="30" t="str">
        <f t="shared" si="33"/>
        <v>　　　　　　　　．</v>
      </c>
      <c r="BS14" s="13"/>
      <c r="BT14" s="124">
        <f ca="1">IF($A$14="","",$A$14)</f>
        <v>4</v>
      </c>
      <c r="BU14" s="40" t="str">
        <f ca="1">IF($B$14="","",$B$14)</f>
        <v>四</v>
      </c>
      <c r="BV14" s="29" t="str">
        <f t="shared" si="34"/>
        <v/>
      </c>
      <c r="BW14" s="102" t="str">
        <f t="shared" si="35"/>
        <v/>
      </c>
      <c r="BX14" s="13"/>
      <c r="BY14" s="124">
        <f ca="1">IF($A$14="","",$A$14)</f>
        <v>4</v>
      </c>
      <c r="BZ14" s="40" t="str">
        <f ca="1">IF($B$14="","",$B$14)</f>
        <v>四</v>
      </c>
      <c r="CA14" s="29" t="str">
        <f t="shared" si="36"/>
        <v>　　　　．</v>
      </c>
      <c r="CB14" s="57" t="str">
        <f t="shared" si="37"/>
        <v>　　　　．</v>
      </c>
      <c r="CC14" s="57" t="str">
        <f t="shared" si="38"/>
        <v>　　　　．</v>
      </c>
      <c r="CD14" s="30" t="str">
        <f t="shared" si="39"/>
        <v>　　　　．</v>
      </c>
      <c r="CE14" s="13"/>
      <c r="CF14" s="124">
        <f ca="1">IF($A$14="","",$A$14)</f>
        <v>4</v>
      </c>
      <c r="CG14" s="40" t="str">
        <f ca="1">IF($B$14="","",$B$14)</f>
        <v>四</v>
      </c>
      <c r="CH14" s="105" t="str">
        <f t="shared" si="40"/>
        <v>年</v>
      </c>
      <c r="CI14" s="106" t="str">
        <f t="shared" si="41"/>
        <v>年</v>
      </c>
      <c r="CJ14" s="106" t="str">
        <f t="shared" si="42"/>
        <v>年</v>
      </c>
      <c r="CK14" s="106" t="str">
        <f t="shared" si="43"/>
        <v>年</v>
      </c>
      <c r="CL14" s="106" t="str">
        <f t="shared" si="44"/>
        <v>年</v>
      </c>
      <c r="CM14" s="106" t="str">
        <f t="shared" si="45"/>
        <v>年</v>
      </c>
      <c r="CN14" s="106" t="str">
        <f t="shared" si="46"/>
        <v>年</v>
      </c>
      <c r="CO14" s="106" t="str">
        <f t="shared" si="47"/>
        <v>年</v>
      </c>
      <c r="CP14" s="106" t="str">
        <f t="shared" si="48"/>
        <v>年</v>
      </c>
      <c r="CQ14" s="107" t="str">
        <f t="shared" si="49"/>
        <v>年</v>
      </c>
    </row>
    <row r="15" spans="1:95" ht="30" customHeight="1" x14ac:dyDescent="0.15">
      <c r="A15" s="124">
        <f ca="1">IF(AND(入力!$C$4&gt;0,OR(QUOTIENT(入力!$C$3,入力!$C$4)&gt;4,AND(QUOTIENT(入力!$C$3,入力!$C$4)&gt;3,MOD(入力!$C$3,入力!$C$4)&gt;0))),OFFSET(入力!E3,4,),"")</f>
        <v>5</v>
      </c>
      <c r="B15" s="26" t="str">
        <f ca="1">IF(AND(入力!$C$4&gt;0,OR(QUOTIENT(入力!$C$3,入力!$C$4)&gt;4,AND(QUOTIENT(入力!$C$3,入力!$C$4)&gt;3,MOD(入力!$C$3,入力!$C$4)&gt;0))),OFFSET(入力!F3,4,),"")</f>
        <v>五</v>
      </c>
      <c r="C15" s="27" t="str">
        <f t="shared" si="2"/>
        <v>　</v>
      </c>
      <c r="D15" s="28" t="str">
        <f t="shared" si="3"/>
        <v>　　　　　　年　　　月　　　日</v>
      </c>
      <c r="E15" s="29" t="str">
        <f t="shared" si="4"/>
        <v>　　　　．</v>
      </c>
      <c r="F15" s="30" t="str">
        <f t="shared" si="5"/>
        <v>　　　．</v>
      </c>
      <c r="G15" s="13"/>
      <c r="H15" s="124">
        <f ca="1">IF($A$15="","",$A$15)</f>
        <v>5</v>
      </c>
      <c r="I15" s="40" t="str">
        <f ca="1">IF($B$15="","",$B$15)</f>
        <v>五</v>
      </c>
      <c r="J15" s="234" t="str">
        <f t="shared" si="6"/>
        <v>WS ／ OH ／ OP ／ MB ／ S ／ L ／ R ／ RS</v>
      </c>
      <c r="K15" s="235"/>
      <c r="L15" s="29" t="str">
        <f t="shared" si="7"/>
        <v>　　　　．</v>
      </c>
      <c r="M15" s="30" t="str">
        <f t="shared" si="8"/>
        <v>　　　　．</v>
      </c>
      <c r="N15" s="13"/>
      <c r="O15" s="124">
        <f ca="1">IF($A$15="","",$A$15)</f>
        <v>5</v>
      </c>
      <c r="P15" s="40" t="str">
        <f ca="1">IF($B$15="","",$B$15)</f>
        <v>五</v>
      </c>
      <c r="Q15" s="45" t="s">
        <v>215</v>
      </c>
      <c r="R15" s="46" t="str">
        <f t="shared" si="9"/>
        <v>右　／　左　／　両</v>
      </c>
      <c r="S15" s="29" t="str">
        <f t="shared" si="10"/>
        <v>　　　　．</v>
      </c>
      <c r="T15" s="30" t="str">
        <f t="shared" si="11"/>
        <v>　　　　．</v>
      </c>
      <c r="U15" s="13"/>
      <c r="V15" s="124">
        <f ca="1">IF($A$15="","",$A$15)</f>
        <v>5</v>
      </c>
      <c r="W15" s="40" t="str">
        <f ca="1">IF($B$15="","",$B$15)</f>
        <v>五</v>
      </c>
      <c r="X15" s="58" t="str">
        <f t="shared" si="12"/>
        <v>　　　．</v>
      </c>
      <c r="Y15" s="59" t="str">
        <f t="shared" si="13"/>
        <v>　　　．</v>
      </c>
      <c r="Z15" s="57" t="str">
        <f t="shared" si="14"/>
        <v>　　　．</v>
      </c>
      <c r="AA15" s="30" t="str">
        <f t="shared" si="15"/>
        <v>　　　．</v>
      </c>
      <c r="AB15" s="13"/>
      <c r="AC15" s="124">
        <f ca="1">IF($A$15="","",$A$15)</f>
        <v>5</v>
      </c>
      <c r="AD15" s="40" t="str">
        <f ca="1">IF($B$15="","",$B$15)</f>
        <v>五</v>
      </c>
      <c r="AE15" s="293" t="str">
        <f t="shared" si="0"/>
        <v>　　．</v>
      </c>
      <c r="AF15" s="294"/>
      <c r="AG15" s="295" t="str">
        <f t="shared" si="1"/>
        <v>　　．</v>
      </c>
      <c r="AH15" s="296"/>
      <c r="AI15" s="13"/>
      <c r="AJ15" s="124">
        <f ca="1">IF($A$15="","",$A$15)</f>
        <v>5</v>
      </c>
      <c r="AK15" s="40" t="str">
        <f ca="1">IF($B$15="","",$B$15)</f>
        <v>五</v>
      </c>
      <c r="AL15" s="29" t="str">
        <f t="shared" si="16"/>
        <v/>
      </c>
      <c r="AM15" s="57" t="str">
        <f t="shared" si="17"/>
        <v/>
      </c>
      <c r="AN15" s="57" t="str">
        <f t="shared" si="18"/>
        <v/>
      </c>
      <c r="AO15" s="30" t="str">
        <f t="shared" si="19"/>
        <v/>
      </c>
      <c r="AP15" s="13"/>
      <c r="AQ15" s="124">
        <f ca="1">IF($A$15="","",$A$15)</f>
        <v>5</v>
      </c>
      <c r="AR15" s="40" t="str">
        <f ca="1">IF($B$15="","",$B$15)</f>
        <v>五</v>
      </c>
      <c r="AS15" s="29" t="str">
        <f t="shared" si="20"/>
        <v/>
      </c>
      <c r="AT15" s="57" t="str">
        <f t="shared" si="21"/>
        <v/>
      </c>
      <c r="AU15" s="57" t="str">
        <f t="shared" si="22"/>
        <v/>
      </c>
      <c r="AV15" s="30" t="str">
        <f t="shared" si="23"/>
        <v/>
      </c>
      <c r="AW15" s="13"/>
      <c r="AX15" s="124">
        <f ca="1">IF($A$15="","",$A$15)</f>
        <v>5</v>
      </c>
      <c r="AY15" s="40" t="str">
        <f ca="1">IF($B$15="","",$B$15)</f>
        <v>五</v>
      </c>
      <c r="AZ15" s="29" t="str">
        <f t="shared" si="24"/>
        <v>　　　　　　．</v>
      </c>
      <c r="BA15" s="102" t="str">
        <f t="shared" si="25"/>
        <v>　　　　　　．</v>
      </c>
      <c r="BB15" s="103"/>
      <c r="BC15" s="124">
        <f ca="1">IF($A$15="","",$A$15)</f>
        <v>5</v>
      </c>
      <c r="BD15" s="40" t="str">
        <f ca="1">IF($B$15="","",$B$15)</f>
        <v>五</v>
      </c>
      <c r="BE15" s="29" t="str">
        <f t="shared" si="26"/>
        <v>　　　　　　．</v>
      </c>
      <c r="BF15" s="102" t="str">
        <f t="shared" si="27"/>
        <v>　　　　　　．</v>
      </c>
      <c r="BG15" s="13"/>
      <c r="BH15" s="124">
        <f ca="1">IF($A$15="","",$A$15)</f>
        <v>5</v>
      </c>
      <c r="BI15" s="40" t="str">
        <f ca="1">IF($B$15="","",$B$15)</f>
        <v>五</v>
      </c>
      <c r="BJ15" s="29" t="str">
        <f t="shared" si="28"/>
        <v>　　　　．</v>
      </c>
      <c r="BK15" s="57" t="str">
        <f t="shared" si="29"/>
        <v>　　　　．</v>
      </c>
      <c r="BL15" s="57" t="str">
        <f t="shared" si="30"/>
        <v>　　　　．</v>
      </c>
      <c r="BM15" s="30" t="str">
        <f t="shared" si="31"/>
        <v>　　　　．</v>
      </c>
      <c r="BN15" s="146"/>
      <c r="BO15" s="124">
        <f ca="1">IF($A$15="","",$A$15)</f>
        <v>5</v>
      </c>
      <c r="BP15" s="40" t="str">
        <f ca="1">IF($B$15="","",$B$15)</f>
        <v>五</v>
      </c>
      <c r="BQ15" s="29" t="str">
        <f t="shared" si="32"/>
        <v>　　　　　　　　．</v>
      </c>
      <c r="BR15" s="30" t="str">
        <f t="shared" si="33"/>
        <v>　　　　　　　　．</v>
      </c>
      <c r="BS15" s="13"/>
      <c r="BT15" s="124">
        <f ca="1">IF($A$15="","",$A$15)</f>
        <v>5</v>
      </c>
      <c r="BU15" s="40" t="str">
        <f ca="1">IF($B$15="","",$B$15)</f>
        <v>五</v>
      </c>
      <c r="BV15" s="29" t="str">
        <f t="shared" si="34"/>
        <v/>
      </c>
      <c r="BW15" s="102" t="str">
        <f t="shared" si="35"/>
        <v/>
      </c>
      <c r="BX15" s="13"/>
      <c r="BY15" s="124">
        <f ca="1">IF($A$15="","",$A$15)</f>
        <v>5</v>
      </c>
      <c r="BZ15" s="40" t="str">
        <f ca="1">IF($B$15="","",$B$15)</f>
        <v>五</v>
      </c>
      <c r="CA15" s="29" t="str">
        <f t="shared" si="36"/>
        <v>　　　　．</v>
      </c>
      <c r="CB15" s="57" t="str">
        <f t="shared" si="37"/>
        <v>　　　　．</v>
      </c>
      <c r="CC15" s="57" t="str">
        <f t="shared" si="38"/>
        <v>　　　　．</v>
      </c>
      <c r="CD15" s="30" t="str">
        <f t="shared" si="39"/>
        <v>　　　　．</v>
      </c>
      <c r="CE15" s="13"/>
      <c r="CF15" s="124">
        <f ca="1">IF($A$15="","",$A$15)</f>
        <v>5</v>
      </c>
      <c r="CG15" s="40" t="str">
        <f ca="1">IF($B$15="","",$B$15)</f>
        <v>五</v>
      </c>
      <c r="CH15" s="105" t="str">
        <f t="shared" si="40"/>
        <v>年</v>
      </c>
      <c r="CI15" s="106" t="str">
        <f t="shared" si="41"/>
        <v>年</v>
      </c>
      <c r="CJ15" s="106" t="str">
        <f t="shared" si="42"/>
        <v>年</v>
      </c>
      <c r="CK15" s="106" t="str">
        <f t="shared" si="43"/>
        <v>年</v>
      </c>
      <c r="CL15" s="106" t="str">
        <f t="shared" si="44"/>
        <v>年</v>
      </c>
      <c r="CM15" s="106" t="str">
        <f t="shared" si="45"/>
        <v>年</v>
      </c>
      <c r="CN15" s="106" t="str">
        <f t="shared" si="46"/>
        <v>年</v>
      </c>
      <c r="CO15" s="106" t="str">
        <f t="shared" si="47"/>
        <v>年</v>
      </c>
      <c r="CP15" s="106" t="str">
        <f t="shared" si="48"/>
        <v>年</v>
      </c>
      <c r="CQ15" s="107" t="str">
        <f t="shared" si="49"/>
        <v>年</v>
      </c>
    </row>
    <row r="16" spans="1:95" ht="30" customHeight="1" x14ac:dyDescent="0.15">
      <c r="A16" s="124">
        <f ca="1">IF(AND(入力!$C$4&gt;0,OR(QUOTIENT(入力!$C$3,入力!$C$4)&gt;5,AND(QUOTIENT(入力!$C$3,入力!$C$4)&gt;4,MOD(入力!$C$3,入力!$C$4)&gt;0))),OFFSET(入力!E3,5,),"")</f>
        <v>6</v>
      </c>
      <c r="B16" s="26" t="str">
        <f ca="1">IF(AND(入力!$C$4&gt;0,OR(QUOTIENT(入力!$C$3,入力!$C$4)&gt;5,AND(QUOTIENT(入力!$C$3,入力!$C$4)&gt;4,MOD(入力!$C$3,入力!$C$4)&gt;0))),OFFSET(入力!F3,5,),"")</f>
        <v>六</v>
      </c>
      <c r="C16" s="27" t="str">
        <f t="shared" si="2"/>
        <v>　</v>
      </c>
      <c r="D16" s="28" t="str">
        <f t="shared" si="3"/>
        <v>　　　　　　年　　　月　　　日</v>
      </c>
      <c r="E16" s="29" t="str">
        <f t="shared" si="4"/>
        <v>　　　　．</v>
      </c>
      <c r="F16" s="30" t="str">
        <f t="shared" si="5"/>
        <v>　　　．</v>
      </c>
      <c r="G16" s="13"/>
      <c r="H16" s="124">
        <f ca="1">IF($A$16="","",$A$16)</f>
        <v>6</v>
      </c>
      <c r="I16" s="40" t="str">
        <f ca="1">IF($B$16="","",$B$16)</f>
        <v>六</v>
      </c>
      <c r="J16" s="234" t="str">
        <f t="shared" si="6"/>
        <v>WS ／ OH ／ OP ／ MB ／ S ／ L ／ R ／ RS</v>
      </c>
      <c r="K16" s="235"/>
      <c r="L16" s="29" t="str">
        <f t="shared" si="7"/>
        <v>　　　　．</v>
      </c>
      <c r="M16" s="30" t="str">
        <f t="shared" si="8"/>
        <v>　　　　．</v>
      </c>
      <c r="N16" s="13"/>
      <c r="O16" s="124">
        <f ca="1">IF($A$16="","",$A$16)</f>
        <v>6</v>
      </c>
      <c r="P16" s="40" t="str">
        <f ca="1">IF($B$16="","",$B$16)</f>
        <v>六</v>
      </c>
      <c r="Q16" s="45" t="s">
        <v>215</v>
      </c>
      <c r="R16" s="46" t="str">
        <f t="shared" si="9"/>
        <v>右　／　左　／　両</v>
      </c>
      <c r="S16" s="29" t="str">
        <f t="shared" si="10"/>
        <v>　　　　．</v>
      </c>
      <c r="T16" s="30" t="str">
        <f t="shared" si="11"/>
        <v>　　　　．</v>
      </c>
      <c r="U16" s="13"/>
      <c r="V16" s="124">
        <f ca="1">IF($A$16="","",$A$16)</f>
        <v>6</v>
      </c>
      <c r="W16" s="40" t="str">
        <f ca="1">IF($B$16="","",$B$16)</f>
        <v>六</v>
      </c>
      <c r="X16" s="58" t="str">
        <f t="shared" si="12"/>
        <v>　　　．</v>
      </c>
      <c r="Y16" s="59" t="str">
        <f t="shared" si="13"/>
        <v>　　　．</v>
      </c>
      <c r="Z16" s="57" t="str">
        <f t="shared" si="14"/>
        <v>　　　．</v>
      </c>
      <c r="AA16" s="30" t="str">
        <f t="shared" si="15"/>
        <v>　　　．</v>
      </c>
      <c r="AB16" s="13"/>
      <c r="AC16" s="124">
        <f ca="1">IF($A$16="","",$A$16)</f>
        <v>6</v>
      </c>
      <c r="AD16" s="40" t="str">
        <f ca="1">IF($B$16="","",$B$16)</f>
        <v>六</v>
      </c>
      <c r="AE16" s="293" t="str">
        <f t="shared" si="0"/>
        <v>　　．</v>
      </c>
      <c r="AF16" s="294"/>
      <c r="AG16" s="295" t="str">
        <f t="shared" si="1"/>
        <v>　　．</v>
      </c>
      <c r="AH16" s="296"/>
      <c r="AI16" s="13"/>
      <c r="AJ16" s="124">
        <f ca="1">IF($A$16="","",$A$16)</f>
        <v>6</v>
      </c>
      <c r="AK16" s="40" t="str">
        <f ca="1">IF($B$16="","",$B$16)</f>
        <v>六</v>
      </c>
      <c r="AL16" s="29" t="str">
        <f t="shared" si="16"/>
        <v/>
      </c>
      <c r="AM16" s="57" t="str">
        <f t="shared" si="17"/>
        <v/>
      </c>
      <c r="AN16" s="57" t="str">
        <f t="shared" si="18"/>
        <v/>
      </c>
      <c r="AO16" s="30" t="str">
        <f t="shared" si="19"/>
        <v/>
      </c>
      <c r="AP16" s="13"/>
      <c r="AQ16" s="124">
        <f ca="1">IF($A$16="","",$A$16)</f>
        <v>6</v>
      </c>
      <c r="AR16" s="40" t="str">
        <f ca="1">IF($B$16="","",$B$16)</f>
        <v>六</v>
      </c>
      <c r="AS16" s="29" t="str">
        <f t="shared" si="20"/>
        <v/>
      </c>
      <c r="AT16" s="57" t="str">
        <f t="shared" si="21"/>
        <v/>
      </c>
      <c r="AU16" s="57" t="str">
        <f t="shared" si="22"/>
        <v/>
      </c>
      <c r="AV16" s="30" t="str">
        <f t="shared" si="23"/>
        <v/>
      </c>
      <c r="AW16" s="13"/>
      <c r="AX16" s="124">
        <f ca="1">IF($A$16="","",$A$16)</f>
        <v>6</v>
      </c>
      <c r="AY16" s="40" t="str">
        <f ca="1">IF($B$16="","",$B$16)</f>
        <v>六</v>
      </c>
      <c r="AZ16" s="29" t="str">
        <f t="shared" si="24"/>
        <v>　　　　　　．</v>
      </c>
      <c r="BA16" s="102" t="str">
        <f t="shared" si="25"/>
        <v>　　　　　　．</v>
      </c>
      <c r="BB16" s="103"/>
      <c r="BC16" s="124">
        <f ca="1">IF($A$16="","",$A$16)</f>
        <v>6</v>
      </c>
      <c r="BD16" s="40" t="str">
        <f ca="1">IF($B$16="","",$B$16)</f>
        <v>六</v>
      </c>
      <c r="BE16" s="29" t="str">
        <f t="shared" si="26"/>
        <v>　　　　　　．</v>
      </c>
      <c r="BF16" s="102" t="str">
        <f t="shared" si="27"/>
        <v>　　　　　　．</v>
      </c>
      <c r="BG16" s="13"/>
      <c r="BH16" s="124">
        <f ca="1">IF($A$16="","",$A$16)</f>
        <v>6</v>
      </c>
      <c r="BI16" s="40" t="str">
        <f ca="1">IF($B$16="","",$B$16)</f>
        <v>六</v>
      </c>
      <c r="BJ16" s="29" t="str">
        <f t="shared" si="28"/>
        <v>　　　　．</v>
      </c>
      <c r="BK16" s="57" t="str">
        <f t="shared" si="29"/>
        <v>　　　　．</v>
      </c>
      <c r="BL16" s="57" t="str">
        <f t="shared" si="30"/>
        <v>　　　　．</v>
      </c>
      <c r="BM16" s="30" t="str">
        <f t="shared" si="31"/>
        <v>　　　　．</v>
      </c>
      <c r="BN16" s="146"/>
      <c r="BO16" s="124">
        <f ca="1">IF($A$16="","",$A$16)</f>
        <v>6</v>
      </c>
      <c r="BP16" s="40" t="str">
        <f ca="1">IF($B$16="","",$B$16)</f>
        <v>六</v>
      </c>
      <c r="BQ16" s="29" t="str">
        <f t="shared" si="32"/>
        <v>　　　　　　　　．</v>
      </c>
      <c r="BR16" s="30" t="str">
        <f t="shared" si="33"/>
        <v>　　　　　　　　．</v>
      </c>
      <c r="BS16" s="13"/>
      <c r="BT16" s="124">
        <f ca="1">IF($A$16="","",$A$16)</f>
        <v>6</v>
      </c>
      <c r="BU16" s="40" t="str">
        <f ca="1">IF($B$16="","",$B$16)</f>
        <v>六</v>
      </c>
      <c r="BV16" s="29" t="str">
        <f t="shared" si="34"/>
        <v/>
      </c>
      <c r="BW16" s="102" t="str">
        <f t="shared" si="35"/>
        <v/>
      </c>
      <c r="BX16" s="13"/>
      <c r="BY16" s="124">
        <f ca="1">IF($A$16="","",$A$16)</f>
        <v>6</v>
      </c>
      <c r="BZ16" s="40" t="str">
        <f ca="1">IF($B$16="","",$B$16)</f>
        <v>六</v>
      </c>
      <c r="CA16" s="29" t="str">
        <f t="shared" si="36"/>
        <v>　　　　．</v>
      </c>
      <c r="CB16" s="57" t="str">
        <f t="shared" si="37"/>
        <v>　　　　．</v>
      </c>
      <c r="CC16" s="57" t="str">
        <f t="shared" si="38"/>
        <v>　　　　．</v>
      </c>
      <c r="CD16" s="30" t="str">
        <f t="shared" si="39"/>
        <v>　　　　．</v>
      </c>
      <c r="CE16" s="13"/>
      <c r="CF16" s="124">
        <f ca="1">IF($A$16="","",$A$16)</f>
        <v>6</v>
      </c>
      <c r="CG16" s="40" t="str">
        <f ca="1">IF($B$16="","",$B$16)</f>
        <v>六</v>
      </c>
      <c r="CH16" s="105" t="str">
        <f t="shared" si="40"/>
        <v>年</v>
      </c>
      <c r="CI16" s="106" t="str">
        <f t="shared" si="41"/>
        <v>年</v>
      </c>
      <c r="CJ16" s="106" t="str">
        <f t="shared" si="42"/>
        <v>年</v>
      </c>
      <c r="CK16" s="106" t="str">
        <f t="shared" si="43"/>
        <v>年</v>
      </c>
      <c r="CL16" s="106" t="str">
        <f t="shared" si="44"/>
        <v>年</v>
      </c>
      <c r="CM16" s="106" t="str">
        <f t="shared" si="45"/>
        <v>年</v>
      </c>
      <c r="CN16" s="106" t="str">
        <f t="shared" si="46"/>
        <v>年</v>
      </c>
      <c r="CO16" s="106" t="str">
        <f t="shared" si="47"/>
        <v>年</v>
      </c>
      <c r="CP16" s="106" t="str">
        <f t="shared" si="48"/>
        <v>年</v>
      </c>
      <c r="CQ16" s="107" t="str">
        <f t="shared" si="49"/>
        <v>年</v>
      </c>
    </row>
    <row r="17" spans="1:95" ht="30" customHeight="1" x14ac:dyDescent="0.15">
      <c r="A17" s="124">
        <f ca="1">IF(AND(入力!$C$4&gt;0,OR(QUOTIENT(入力!$C$3,入力!$C$4)&gt;6,AND(QUOTIENT(入力!$C$3,入力!$C$4)&gt;6,MOD(入力!$C$3,入力!$C$4)&gt;0))),OFFSET(入力!E3,6,),"")</f>
        <v>7</v>
      </c>
      <c r="B17" s="26" t="str">
        <f ca="1">IF(AND(入力!$C$4&gt;0,OR(QUOTIENT(入力!$C$3,入力!$C$4)&gt;6,AND(QUOTIENT(入力!$C$3,入力!$C$4)&gt;6,MOD(入力!$C$3,入力!$C$4)&gt;0))),OFFSET(入力!F3,6,),"")</f>
        <v>七</v>
      </c>
      <c r="C17" s="27" t="str">
        <f t="shared" si="2"/>
        <v>　</v>
      </c>
      <c r="D17" s="28" t="str">
        <f t="shared" si="3"/>
        <v>　　　　　　年　　　月　　　日</v>
      </c>
      <c r="E17" s="29" t="str">
        <f t="shared" si="4"/>
        <v>　　　　．</v>
      </c>
      <c r="F17" s="30" t="str">
        <f t="shared" si="5"/>
        <v>　　　．</v>
      </c>
      <c r="G17" s="13"/>
      <c r="H17" s="124">
        <f ca="1">IF($A$17="","",$A$17)</f>
        <v>7</v>
      </c>
      <c r="I17" s="40" t="str">
        <f ca="1">IF($B$17="","",$B$17)</f>
        <v>七</v>
      </c>
      <c r="J17" s="234" t="str">
        <f t="shared" si="6"/>
        <v>WS ／ OH ／ OP ／ MB ／ S ／ L ／ R ／ RS</v>
      </c>
      <c r="K17" s="235"/>
      <c r="L17" s="29" t="str">
        <f t="shared" si="7"/>
        <v>　　　　．</v>
      </c>
      <c r="M17" s="30" t="str">
        <f t="shared" si="8"/>
        <v>　　　　．</v>
      </c>
      <c r="N17" s="13"/>
      <c r="O17" s="124">
        <f ca="1">IF($A$17="","",$A$17)</f>
        <v>7</v>
      </c>
      <c r="P17" s="40" t="str">
        <f ca="1">IF($B$17="","",$B$17)</f>
        <v>七</v>
      </c>
      <c r="Q17" s="45" t="s">
        <v>215</v>
      </c>
      <c r="R17" s="46" t="str">
        <f t="shared" si="9"/>
        <v>右　／　左　／　両</v>
      </c>
      <c r="S17" s="29" t="str">
        <f t="shared" si="10"/>
        <v>　　　　．</v>
      </c>
      <c r="T17" s="30" t="str">
        <f t="shared" si="11"/>
        <v>　　　　．</v>
      </c>
      <c r="U17" s="13"/>
      <c r="V17" s="124">
        <f ca="1">IF($A$17="","",$A$17)</f>
        <v>7</v>
      </c>
      <c r="W17" s="40" t="str">
        <f ca="1">IF($B$17="","",$B$17)</f>
        <v>七</v>
      </c>
      <c r="X17" s="58" t="str">
        <f t="shared" si="12"/>
        <v>　　　．</v>
      </c>
      <c r="Y17" s="59" t="str">
        <f t="shared" si="13"/>
        <v>　　　．</v>
      </c>
      <c r="Z17" s="57" t="str">
        <f t="shared" si="14"/>
        <v>　　　．</v>
      </c>
      <c r="AA17" s="30" t="str">
        <f t="shared" si="15"/>
        <v>　　　．</v>
      </c>
      <c r="AB17" s="13"/>
      <c r="AC17" s="124">
        <f ca="1">IF($A$17="","",$A$17)</f>
        <v>7</v>
      </c>
      <c r="AD17" s="40" t="str">
        <f ca="1">IF($B$17="","",$B$17)</f>
        <v>七</v>
      </c>
      <c r="AE17" s="293" t="str">
        <f t="shared" si="0"/>
        <v>　　．</v>
      </c>
      <c r="AF17" s="294"/>
      <c r="AG17" s="295" t="str">
        <f t="shared" si="1"/>
        <v>　　．</v>
      </c>
      <c r="AH17" s="296"/>
      <c r="AI17" s="13"/>
      <c r="AJ17" s="124">
        <f ca="1">IF($A$17="","",$A$17)</f>
        <v>7</v>
      </c>
      <c r="AK17" s="40" t="str">
        <f ca="1">IF($B$17="","",$B$17)</f>
        <v>七</v>
      </c>
      <c r="AL17" s="29" t="str">
        <f t="shared" si="16"/>
        <v/>
      </c>
      <c r="AM17" s="57" t="str">
        <f t="shared" si="17"/>
        <v/>
      </c>
      <c r="AN17" s="57" t="str">
        <f t="shared" si="18"/>
        <v/>
      </c>
      <c r="AO17" s="30" t="str">
        <f t="shared" si="19"/>
        <v/>
      </c>
      <c r="AP17" s="13"/>
      <c r="AQ17" s="124">
        <f ca="1">IF($A$17="","",$A$17)</f>
        <v>7</v>
      </c>
      <c r="AR17" s="40" t="str">
        <f ca="1">IF($B$17="","",$B$17)</f>
        <v>七</v>
      </c>
      <c r="AS17" s="29" t="str">
        <f t="shared" si="20"/>
        <v/>
      </c>
      <c r="AT17" s="57" t="str">
        <f t="shared" si="21"/>
        <v/>
      </c>
      <c r="AU17" s="57" t="str">
        <f t="shared" si="22"/>
        <v/>
      </c>
      <c r="AV17" s="30" t="str">
        <f t="shared" si="23"/>
        <v/>
      </c>
      <c r="AW17" s="13"/>
      <c r="AX17" s="124">
        <f ca="1">IF($A$17="","",$A$17)</f>
        <v>7</v>
      </c>
      <c r="AY17" s="40" t="str">
        <f ca="1">IF($B$17="","",$B$17)</f>
        <v>七</v>
      </c>
      <c r="AZ17" s="29" t="str">
        <f t="shared" si="24"/>
        <v>　　　　　　．</v>
      </c>
      <c r="BA17" s="102" t="str">
        <f t="shared" si="25"/>
        <v>　　　　　　．</v>
      </c>
      <c r="BB17" s="103"/>
      <c r="BC17" s="124">
        <f ca="1">IF($A$17="","",$A$17)</f>
        <v>7</v>
      </c>
      <c r="BD17" s="40" t="str">
        <f ca="1">IF($B$17="","",$B$17)</f>
        <v>七</v>
      </c>
      <c r="BE17" s="29" t="str">
        <f t="shared" si="26"/>
        <v>　　　　　　．</v>
      </c>
      <c r="BF17" s="102" t="str">
        <f t="shared" si="27"/>
        <v>　　　　　　．</v>
      </c>
      <c r="BG17" s="13"/>
      <c r="BH17" s="124">
        <f ca="1">IF($A$17="","",$A$17)</f>
        <v>7</v>
      </c>
      <c r="BI17" s="40" t="str">
        <f ca="1">IF($B$17="","",$B$17)</f>
        <v>七</v>
      </c>
      <c r="BJ17" s="29" t="str">
        <f t="shared" si="28"/>
        <v>　　　　．</v>
      </c>
      <c r="BK17" s="57" t="str">
        <f t="shared" si="29"/>
        <v>　　　　．</v>
      </c>
      <c r="BL17" s="57" t="str">
        <f t="shared" si="30"/>
        <v>　　　　．</v>
      </c>
      <c r="BM17" s="30" t="str">
        <f t="shared" si="31"/>
        <v>　　　　．</v>
      </c>
      <c r="BN17" s="146"/>
      <c r="BO17" s="124">
        <f ca="1">IF($A$17="","",$A$17)</f>
        <v>7</v>
      </c>
      <c r="BP17" s="40" t="str">
        <f ca="1">IF($B$17="","",$B$17)</f>
        <v>七</v>
      </c>
      <c r="BQ17" s="29" t="str">
        <f t="shared" si="32"/>
        <v>　　　　　　　　．</v>
      </c>
      <c r="BR17" s="30" t="str">
        <f t="shared" si="33"/>
        <v>　　　　　　　　．</v>
      </c>
      <c r="BS17" s="13"/>
      <c r="BT17" s="124">
        <f ca="1">IF($A$17="","",$A$17)</f>
        <v>7</v>
      </c>
      <c r="BU17" s="40" t="str">
        <f ca="1">IF($B$17="","",$B$17)</f>
        <v>七</v>
      </c>
      <c r="BV17" s="29" t="str">
        <f t="shared" si="34"/>
        <v/>
      </c>
      <c r="BW17" s="102" t="str">
        <f t="shared" si="35"/>
        <v/>
      </c>
      <c r="BX17" s="13"/>
      <c r="BY17" s="124">
        <f ca="1">IF($A$17="","",$A$17)</f>
        <v>7</v>
      </c>
      <c r="BZ17" s="40" t="str">
        <f ca="1">IF($B$17="","",$B$17)</f>
        <v>七</v>
      </c>
      <c r="CA17" s="29" t="str">
        <f t="shared" si="36"/>
        <v>　　　　．</v>
      </c>
      <c r="CB17" s="57" t="str">
        <f t="shared" si="37"/>
        <v>　　　　．</v>
      </c>
      <c r="CC17" s="57" t="str">
        <f t="shared" si="38"/>
        <v>　　　　．</v>
      </c>
      <c r="CD17" s="30" t="str">
        <f t="shared" si="39"/>
        <v>　　　　．</v>
      </c>
      <c r="CE17" s="13"/>
      <c r="CF17" s="124">
        <f ca="1">IF($A$17="","",$A$17)</f>
        <v>7</v>
      </c>
      <c r="CG17" s="40" t="str">
        <f ca="1">IF($B$17="","",$B$17)</f>
        <v>七</v>
      </c>
      <c r="CH17" s="105" t="str">
        <f t="shared" si="40"/>
        <v>年</v>
      </c>
      <c r="CI17" s="106" t="str">
        <f t="shared" si="41"/>
        <v>年</v>
      </c>
      <c r="CJ17" s="106" t="str">
        <f t="shared" si="42"/>
        <v>年</v>
      </c>
      <c r="CK17" s="106" t="str">
        <f t="shared" si="43"/>
        <v>年</v>
      </c>
      <c r="CL17" s="106" t="str">
        <f t="shared" si="44"/>
        <v>年</v>
      </c>
      <c r="CM17" s="106" t="str">
        <f t="shared" si="45"/>
        <v>年</v>
      </c>
      <c r="CN17" s="106" t="str">
        <f t="shared" si="46"/>
        <v>年</v>
      </c>
      <c r="CO17" s="106" t="str">
        <f t="shared" si="47"/>
        <v>年</v>
      </c>
      <c r="CP17" s="106" t="str">
        <f t="shared" si="48"/>
        <v>年</v>
      </c>
      <c r="CQ17" s="107" t="str">
        <f t="shared" si="49"/>
        <v>年</v>
      </c>
    </row>
    <row r="18" spans="1:95" ht="30" customHeight="1" x14ac:dyDescent="0.15">
      <c r="A18" s="124">
        <f ca="1">IF(AND(入力!$C$4&gt;0,OR(QUOTIENT(入力!$C$3,入力!$C$4)&gt;7,AND(QUOTIENT(入力!$C$3,入力!$C$4)&gt;6,MOD(入力!$C$3,入力!$C$4)&gt;0))),OFFSET(入力!E3,7,),"")</f>
        <v>8</v>
      </c>
      <c r="B18" s="26" t="str">
        <f ca="1">IF(AND(入力!$C$4&gt;0,OR(QUOTIENT(入力!$C$3,入力!$C$4)&gt;7,AND(QUOTIENT(入力!$C$3,入力!$C$4)&gt;6,MOD(入力!$C$3,入力!$C$4)&gt;0))),OFFSET(入力!F3,7,),"")</f>
        <v>八</v>
      </c>
      <c r="C18" s="27" t="str">
        <f t="shared" si="2"/>
        <v>　</v>
      </c>
      <c r="D18" s="28" t="str">
        <f t="shared" si="3"/>
        <v>　　　　　　年　　　月　　　日</v>
      </c>
      <c r="E18" s="29" t="str">
        <f t="shared" si="4"/>
        <v>　　　　．</v>
      </c>
      <c r="F18" s="30" t="str">
        <f t="shared" si="5"/>
        <v>　　　．</v>
      </c>
      <c r="G18" s="13"/>
      <c r="H18" s="124">
        <f ca="1">IF($A$18="","",$A$18)</f>
        <v>8</v>
      </c>
      <c r="I18" s="40" t="str">
        <f ca="1">IF($B$18="","",$B$18)</f>
        <v>八</v>
      </c>
      <c r="J18" s="234" t="str">
        <f t="shared" si="6"/>
        <v>WS ／ OH ／ OP ／ MB ／ S ／ L ／ R ／ RS</v>
      </c>
      <c r="K18" s="235"/>
      <c r="L18" s="29" t="str">
        <f t="shared" si="7"/>
        <v>　　　　．</v>
      </c>
      <c r="M18" s="30" t="str">
        <f t="shared" si="8"/>
        <v>　　　　．</v>
      </c>
      <c r="N18" s="13"/>
      <c r="O18" s="124">
        <f ca="1">IF($A$18="","",$A$18)</f>
        <v>8</v>
      </c>
      <c r="P18" s="40" t="str">
        <f ca="1">IF($B$18="","",$B$18)</f>
        <v>八</v>
      </c>
      <c r="Q18" s="45" t="s">
        <v>215</v>
      </c>
      <c r="R18" s="46" t="str">
        <f t="shared" si="9"/>
        <v>右　／　左　／　両</v>
      </c>
      <c r="S18" s="29" t="str">
        <f t="shared" si="10"/>
        <v>　　　　．</v>
      </c>
      <c r="T18" s="30" t="str">
        <f t="shared" si="11"/>
        <v>　　　　．</v>
      </c>
      <c r="U18" s="13"/>
      <c r="V18" s="124">
        <f ca="1">IF($A$18="","",$A$18)</f>
        <v>8</v>
      </c>
      <c r="W18" s="40" t="str">
        <f ca="1">IF($B$18="","",$B$18)</f>
        <v>八</v>
      </c>
      <c r="X18" s="58" t="str">
        <f t="shared" si="12"/>
        <v>　　　．</v>
      </c>
      <c r="Y18" s="59" t="str">
        <f t="shared" si="13"/>
        <v>　　　．</v>
      </c>
      <c r="Z18" s="57" t="str">
        <f t="shared" si="14"/>
        <v>　　　．</v>
      </c>
      <c r="AA18" s="30" t="str">
        <f t="shared" si="15"/>
        <v>　　　．</v>
      </c>
      <c r="AB18" s="13"/>
      <c r="AC18" s="124">
        <f ca="1">IF($A$18="","",$A$18)</f>
        <v>8</v>
      </c>
      <c r="AD18" s="40" t="str">
        <f ca="1">IF($B$18="","",$B$18)</f>
        <v>八</v>
      </c>
      <c r="AE18" s="293" t="str">
        <f t="shared" si="0"/>
        <v>　　．</v>
      </c>
      <c r="AF18" s="294"/>
      <c r="AG18" s="295" t="str">
        <f t="shared" si="1"/>
        <v>　　．</v>
      </c>
      <c r="AH18" s="296"/>
      <c r="AI18" s="13"/>
      <c r="AJ18" s="124">
        <f ca="1">IF($A$18="","",$A$18)</f>
        <v>8</v>
      </c>
      <c r="AK18" s="40" t="str">
        <f ca="1">IF($B$18="","",$B$18)</f>
        <v>八</v>
      </c>
      <c r="AL18" s="29" t="str">
        <f t="shared" si="16"/>
        <v/>
      </c>
      <c r="AM18" s="57" t="str">
        <f t="shared" si="17"/>
        <v/>
      </c>
      <c r="AN18" s="57" t="str">
        <f t="shared" si="18"/>
        <v/>
      </c>
      <c r="AO18" s="30" t="str">
        <f t="shared" si="19"/>
        <v/>
      </c>
      <c r="AP18" s="13"/>
      <c r="AQ18" s="124">
        <f ca="1">IF($A$18="","",$A$18)</f>
        <v>8</v>
      </c>
      <c r="AR18" s="40" t="str">
        <f ca="1">IF($B$18="","",$B$18)</f>
        <v>八</v>
      </c>
      <c r="AS18" s="29" t="str">
        <f t="shared" si="20"/>
        <v/>
      </c>
      <c r="AT18" s="57" t="str">
        <f t="shared" si="21"/>
        <v/>
      </c>
      <c r="AU18" s="57" t="str">
        <f t="shared" si="22"/>
        <v/>
      </c>
      <c r="AV18" s="30" t="str">
        <f t="shared" si="23"/>
        <v/>
      </c>
      <c r="AW18" s="13"/>
      <c r="AX18" s="124">
        <f ca="1">IF($A$18="","",$A$18)</f>
        <v>8</v>
      </c>
      <c r="AY18" s="40" t="str">
        <f ca="1">IF($B$18="","",$B$18)</f>
        <v>八</v>
      </c>
      <c r="AZ18" s="29" t="str">
        <f t="shared" si="24"/>
        <v>　　　　　　．</v>
      </c>
      <c r="BA18" s="102" t="str">
        <f t="shared" si="25"/>
        <v>　　　　　　．</v>
      </c>
      <c r="BB18" s="103"/>
      <c r="BC18" s="124">
        <f ca="1">IF($A$18="","",$A$18)</f>
        <v>8</v>
      </c>
      <c r="BD18" s="40" t="str">
        <f ca="1">IF($B$18="","",$B$18)</f>
        <v>八</v>
      </c>
      <c r="BE18" s="29" t="str">
        <f t="shared" si="26"/>
        <v>　　　　　　．</v>
      </c>
      <c r="BF18" s="102" t="str">
        <f t="shared" si="27"/>
        <v>　　　　　　．</v>
      </c>
      <c r="BG18" s="13"/>
      <c r="BH18" s="124">
        <f ca="1">IF($A$18="","",$A$18)</f>
        <v>8</v>
      </c>
      <c r="BI18" s="40" t="str">
        <f ca="1">IF($B$18="","",$B$18)</f>
        <v>八</v>
      </c>
      <c r="BJ18" s="29" t="str">
        <f t="shared" si="28"/>
        <v>　　　　．</v>
      </c>
      <c r="BK18" s="57" t="str">
        <f t="shared" si="29"/>
        <v>　　　　．</v>
      </c>
      <c r="BL18" s="57" t="str">
        <f t="shared" si="30"/>
        <v>　　　　．</v>
      </c>
      <c r="BM18" s="30" t="str">
        <f t="shared" si="31"/>
        <v>　　　　．</v>
      </c>
      <c r="BN18" s="146"/>
      <c r="BO18" s="124">
        <f ca="1">IF($A$18="","",$A$18)</f>
        <v>8</v>
      </c>
      <c r="BP18" s="40" t="str">
        <f ca="1">IF($B$18="","",$B$18)</f>
        <v>八</v>
      </c>
      <c r="BQ18" s="29" t="str">
        <f t="shared" si="32"/>
        <v>　　　　　　　　．</v>
      </c>
      <c r="BR18" s="30" t="str">
        <f t="shared" si="33"/>
        <v>　　　　　　　　．</v>
      </c>
      <c r="BS18" s="13"/>
      <c r="BT18" s="124">
        <f ca="1">IF($A$18="","",$A$18)</f>
        <v>8</v>
      </c>
      <c r="BU18" s="40" t="str">
        <f ca="1">IF($B$18="","",$B$18)</f>
        <v>八</v>
      </c>
      <c r="BV18" s="29" t="str">
        <f t="shared" si="34"/>
        <v/>
      </c>
      <c r="BW18" s="102" t="str">
        <f t="shared" si="35"/>
        <v/>
      </c>
      <c r="BX18" s="13"/>
      <c r="BY18" s="124">
        <f ca="1">IF($A$18="","",$A$18)</f>
        <v>8</v>
      </c>
      <c r="BZ18" s="40" t="str">
        <f ca="1">IF($B$18="","",$B$18)</f>
        <v>八</v>
      </c>
      <c r="CA18" s="29" t="str">
        <f t="shared" si="36"/>
        <v>　　　　．</v>
      </c>
      <c r="CB18" s="57" t="str">
        <f t="shared" si="37"/>
        <v>　　　　．</v>
      </c>
      <c r="CC18" s="57" t="str">
        <f t="shared" si="38"/>
        <v>　　　　．</v>
      </c>
      <c r="CD18" s="30" t="str">
        <f t="shared" si="39"/>
        <v>　　　　．</v>
      </c>
      <c r="CE18" s="13"/>
      <c r="CF18" s="124">
        <f ca="1">IF($A$18="","",$A$18)</f>
        <v>8</v>
      </c>
      <c r="CG18" s="40" t="str">
        <f ca="1">IF($B$18="","",$B$18)</f>
        <v>八</v>
      </c>
      <c r="CH18" s="105" t="str">
        <f t="shared" si="40"/>
        <v>年</v>
      </c>
      <c r="CI18" s="106" t="str">
        <f t="shared" si="41"/>
        <v>年</v>
      </c>
      <c r="CJ18" s="106" t="str">
        <f t="shared" si="42"/>
        <v>年</v>
      </c>
      <c r="CK18" s="106" t="str">
        <f t="shared" si="43"/>
        <v>年</v>
      </c>
      <c r="CL18" s="106" t="str">
        <f t="shared" si="44"/>
        <v>年</v>
      </c>
      <c r="CM18" s="106" t="str">
        <f t="shared" si="45"/>
        <v>年</v>
      </c>
      <c r="CN18" s="106" t="str">
        <f t="shared" si="46"/>
        <v>年</v>
      </c>
      <c r="CO18" s="106" t="str">
        <f t="shared" si="47"/>
        <v>年</v>
      </c>
      <c r="CP18" s="106" t="str">
        <f t="shared" si="48"/>
        <v>年</v>
      </c>
      <c r="CQ18" s="107" t="str">
        <f t="shared" si="49"/>
        <v>年</v>
      </c>
    </row>
    <row r="19" spans="1:95" ht="30" customHeight="1" x14ac:dyDescent="0.15">
      <c r="A19" s="124">
        <f ca="1">IF(AND(入力!$C$4&gt;0,OR(QUOTIENT(入力!$C$3,入力!$C$4)&gt;8,AND(QUOTIENT(入力!$C$3,入力!$C$4)&gt;7,MOD(入力!$C$3,入力!$C$4)&gt;0))),OFFSET(入力!E3,8,),"")</f>
        <v>9</v>
      </c>
      <c r="B19" s="31" t="str">
        <f ca="1">IF(AND(入力!$C$4&gt;0,OR(QUOTIENT(入力!$C$3,入力!$C$4)&gt;8,AND(QUOTIENT(入力!$C$3,入力!$C$4)&gt;7,MOD(入力!$C$3,入力!$C$4)&gt;0))),OFFSET(入力!F3,8,),"")</f>
        <v>九</v>
      </c>
      <c r="C19" s="27" t="str">
        <f t="shared" si="2"/>
        <v>　</v>
      </c>
      <c r="D19" s="28" t="str">
        <f t="shared" si="3"/>
        <v>　　　　　　年　　　月　　　日</v>
      </c>
      <c r="E19" s="29" t="str">
        <f t="shared" si="4"/>
        <v>　　　　．</v>
      </c>
      <c r="F19" s="30" t="str">
        <f t="shared" si="5"/>
        <v>　　　．</v>
      </c>
      <c r="G19" s="13"/>
      <c r="H19" s="124">
        <f ca="1">IF($A$19="","",$A$19)</f>
        <v>9</v>
      </c>
      <c r="I19" s="40" t="str">
        <f ca="1">IF($B$19="","",$B$19)</f>
        <v>九</v>
      </c>
      <c r="J19" s="234" t="str">
        <f t="shared" si="6"/>
        <v>WS ／ OH ／ OP ／ MB ／ S ／ L ／ R ／ RS</v>
      </c>
      <c r="K19" s="235"/>
      <c r="L19" s="29" t="str">
        <f t="shared" si="7"/>
        <v>　　　　．</v>
      </c>
      <c r="M19" s="30" t="str">
        <f t="shared" si="8"/>
        <v>　　　　．</v>
      </c>
      <c r="N19" s="13"/>
      <c r="O19" s="124">
        <f ca="1">IF($A$19="","",$A$19)</f>
        <v>9</v>
      </c>
      <c r="P19" s="40" t="str">
        <f ca="1">IF($B$19="","",$B$19)</f>
        <v>九</v>
      </c>
      <c r="Q19" s="47"/>
      <c r="R19" s="48" t="str">
        <f t="shared" si="9"/>
        <v>右　／　左　／　両</v>
      </c>
      <c r="S19" s="29" t="str">
        <f t="shared" si="10"/>
        <v>　　　　．</v>
      </c>
      <c r="T19" s="30" t="str">
        <f t="shared" si="11"/>
        <v>　　　　．</v>
      </c>
      <c r="U19" s="13"/>
      <c r="V19" s="124">
        <f ca="1">IF($A$19="","",$A$19)</f>
        <v>9</v>
      </c>
      <c r="W19" s="40" t="str">
        <f ca="1">IF($B$19="","",$B$19)</f>
        <v>九</v>
      </c>
      <c r="X19" s="58" t="str">
        <f t="shared" si="12"/>
        <v>　　　．</v>
      </c>
      <c r="Y19" s="59" t="str">
        <f t="shared" si="13"/>
        <v>　　　．</v>
      </c>
      <c r="Z19" s="57" t="str">
        <f t="shared" si="14"/>
        <v>　　　．</v>
      </c>
      <c r="AA19" s="30" t="str">
        <f t="shared" si="15"/>
        <v>　　　．</v>
      </c>
      <c r="AB19" s="13"/>
      <c r="AC19" s="124">
        <f ca="1">IF($A$19="","",$A$19)</f>
        <v>9</v>
      </c>
      <c r="AD19" s="40" t="str">
        <f ca="1">IF($B$19="","",$B$19)</f>
        <v>九</v>
      </c>
      <c r="AE19" s="293" t="str">
        <f t="shared" si="0"/>
        <v>　　．</v>
      </c>
      <c r="AF19" s="294"/>
      <c r="AG19" s="295" t="str">
        <f t="shared" si="1"/>
        <v>　　．</v>
      </c>
      <c r="AH19" s="296"/>
      <c r="AI19" s="13"/>
      <c r="AJ19" s="124">
        <f ca="1">IF($A$19="","",$A$19)</f>
        <v>9</v>
      </c>
      <c r="AK19" s="40" t="str">
        <f ca="1">IF($B$19="","",$B$19)</f>
        <v>九</v>
      </c>
      <c r="AL19" s="29" t="str">
        <f t="shared" si="16"/>
        <v/>
      </c>
      <c r="AM19" s="57" t="str">
        <f t="shared" si="17"/>
        <v/>
      </c>
      <c r="AN19" s="57" t="str">
        <f t="shared" si="18"/>
        <v/>
      </c>
      <c r="AO19" s="30" t="str">
        <f t="shared" si="19"/>
        <v/>
      </c>
      <c r="AP19" s="13"/>
      <c r="AQ19" s="124">
        <f ca="1">IF($A$19="","",$A$19)</f>
        <v>9</v>
      </c>
      <c r="AR19" s="40" t="str">
        <f ca="1">IF($B$19="","",$B$19)</f>
        <v>九</v>
      </c>
      <c r="AS19" s="29" t="str">
        <f t="shared" si="20"/>
        <v/>
      </c>
      <c r="AT19" s="57" t="str">
        <f t="shared" si="21"/>
        <v/>
      </c>
      <c r="AU19" s="57" t="str">
        <f t="shared" si="22"/>
        <v/>
      </c>
      <c r="AV19" s="30" t="str">
        <f t="shared" si="23"/>
        <v/>
      </c>
      <c r="AW19" s="13"/>
      <c r="AX19" s="124">
        <f ca="1">IF($A$19="","",$A$19)</f>
        <v>9</v>
      </c>
      <c r="AY19" s="40" t="str">
        <f ca="1">IF($B$19="","",$B$19)</f>
        <v>九</v>
      </c>
      <c r="AZ19" s="29" t="str">
        <f t="shared" si="24"/>
        <v>　　　　　　．</v>
      </c>
      <c r="BA19" s="102" t="str">
        <f t="shared" si="25"/>
        <v>　　　　　　．</v>
      </c>
      <c r="BB19" s="103"/>
      <c r="BC19" s="124">
        <f ca="1">IF($A$19="","",$A$19)</f>
        <v>9</v>
      </c>
      <c r="BD19" s="40" t="str">
        <f ca="1">IF($B$19="","",$B$19)</f>
        <v>九</v>
      </c>
      <c r="BE19" s="29" t="str">
        <f t="shared" si="26"/>
        <v>　　　　　　．</v>
      </c>
      <c r="BF19" s="102" t="str">
        <f t="shared" si="27"/>
        <v>　　　　　　．</v>
      </c>
      <c r="BG19" s="13"/>
      <c r="BH19" s="124">
        <f ca="1">IF($A$19="","",$A$19)</f>
        <v>9</v>
      </c>
      <c r="BI19" s="40" t="str">
        <f ca="1">IF($B$19="","",$B$19)</f>
        <v>九</v>
      </c>
      <c r="BJ19" s="29" t="str">
        <f t="shared" si="28"/>
        <v>　　　　．</v>
      </c>
      <c r="BK19" s="57" t="str">
        <f t="shared" si="29"/>
        <v>　　　　．</v>
      </c>
      <c r="BL19" s="57" t="str">
        <f t="shared" si="30"/>
        <v>　　　　．</v>
      </c>
      <c r="BM19" s="30" t="str">
        <f t="shared" si="31"/>
        <v>　　　　．</v>
      </c>
      <c r="BN19" s="146"/>
      <c r="BO19" s="124">
        <f ca="1">IF($A$19="","",$A$19)</f>
        <v>9</v>
      </c>
      <c r="BP19" s="40" t="str">
        <f ca="1">IF($B$19="","",$B$19)</f>
        <v>九</v>
      </c>
      <c r="BQ19" s="29" t="str">
        <f t="shared" si="32"/>
        <v>　　　　　　　　．</v>
      </c>
      <c r="BR19" s="30" t="str">
        <f t="shared" si="33"/>
        <v>　　　　　　　　．</v>
      </c>
      <c r="BS19" s="13"/>
      <c r="BT19" s="124">
        <f ca="1">IF($A$19="","",$A$19)</f>
        <v>9</v>
      </c>
      <c r="BU19" s="40" t="str">
        <f ca="1">IF($B$19="","",$B$19)</f>
        <v>九</v>
      </c>
      <c r="BV19" s="29" t="str">
        <f t="shared" si="34"/>
        <v/>
      </c>
      <c r="BW19" s="102" t="str">
        <f t="shared" si="35"/>
        <v/>
      </c>
      <c r="BX19" s="13"/>
      <c r="BY19" s="124">
        <f ca="1">IF($A$19="","",$A$19)</f>
        <v>9</v>
      </c>
      <c r="BZ19" s="40" t="str">
        <f ca="1">IF($B$19="","",$B$19)</f>
        <v>九</v>
      </c>
      <c r="CA19" s="29" t="str">
        <f t="shared" si="36"/>
        <v>　　　　．</v>
      </c>
      <c r="CB19" s="57" t="str">
        <f t="shared" si="37"/>
        <v>　　　　．</v>
      </c>
      <c r="CC19" s="57" t="str">
        <f t="shared" si="38"/>
        <v>　　　　．</v>
      </c>
      <c r="CD19" s="30" t="str">
        <f t="shared" si="39"/>
        <v>　　　　．</v>
      </c>
      <c r="CE19" s="13"/>
      <c r="CF19" s="124">
        <f ca="1">IF($A$19="","",$A$19)</f>
        <v>9</v>
      </c>
      <c r="CG19" s="40" t="str">
        <f ca="1">IF($B$19="","",$B$19)</f>
        <v>九</v>
      </c>
      <c r="CH19" s="105" t="str">
        <f t="shared" si="40"/>
        <v>年</v>
      </c>
      <c r="CI19" s="106" t="str">
        <f t="shared" si="41"/>
        <v>年</v>
      </c>
      <c r="CJ19" s="106" t="str">
        <f t="shared" si="42"/>
        <v>年</v>
      </c>
      <c r="CK19" s="106" t="str">
        <f t="shared" si="43"/>
        <v>年</v>
      </c>
      <c r="CL19" s="106" t="str">
        <f t="shared" si="44"/>
        <v>年</v>
      </c>
      <c r="CM19" s="106" t="str">
        <f t="shared" si="45"/>
        <v>年</v>
      </c>
      <c r="CN19" s="106" t="str">
        <f t="shared" si="46"/>
        <v>年</v>
      </c>
      <c r="CO19" s="106" t="str">
        <f t="shared" si="47"/>
        <v>年</v>
      </c>
      <c r="CP19" s="106" t="str">
        <f t="shared" si="48"/>
        <v>年</v>
      </c>
      <c r="CQ19" s="107" t="str">
        <f t="shared" si="49"/>
        <v>年</v>
      </c>
    </row>
    <row r="20" spans="1:95" ht="30" customHeight="1" thickBot="1" x14ac:dyDescent="0.2">
      <c r="A20" s="125">
        <f ca="1">IF(AND(入力!$C$4&gt;0,OR(QUOTIENT(入力!$C$3,入力!$C$4)&gt;9,AND(QUOTIENT(入力!$C$3,入力!$C$4)&gt;8,MOD(入力!$C$3,入力!$C$4)&gt;0))),OFFSET(入力!E3,9,),"")</f>
        <v>10</v>
      </c>
      <c r="B20" s="32" t="str">
        <f ca="1">IF(AND(入力!$C$4&gt;0,OR(QUOTIENT(入力!$C$3,入力!$C$4)&gt;9,AND(QUOTIENT(入力!$C$3,入力!$C$4)&gt;8,MOD(入力!$C$3,入力!$C$4)&gt;0))),OFFSET(入力!F3,9,),"")</f>
        <v>十</v>
      </c>
      <c r="C20" s="33" t="str">
        <f t="shared" si="2"/>
        <v>　</v>
      </c>
      <c r="D20" s="34" t="str">
        <f>IF($D$11="","",$D$11)</f>
        <v>　　　　　　年　　　月　　　日</v>
      </c>
      <c r="E20" s="35" t="str">
        <f t="shared" si="4"/>
        <v>　　　　．</v>
      </c>
      <c r="F20" s="36" t="str">
        <f t="shared" si="5"/>
        <v>　　　．</v>
      </c>
      <c r="G20" s="13"/>
      <c r="H20" s="125">
        <f ca="1">IF($A$20="","",$A$20)</f>
        <v>10</v>
      </c>
      <c r="I20" s="41" t="str">
        <f ca="1">IF($B$20="","",$B$20)</f>
        <v>十</v>
      </c>
      <c r="J20" s="232" t="str">
        <f t="shared" si="6"/>
        <v>WS ／ OH ／ OP ／ MB ／ S ／ L ／ R ／ RS</v>
      </c>
      <c r="K20" s="233"/>
      <c r="L20" s="35" t="str">
        <f t="shared" si="7"/>
        <v>　　　　．</v>
      </c>
      <c r="M20" s="36" t="str">
        <f t="shared" si="8"/>
        <v>　　　　．</v>
      </c>
      <c r="N20" s="13"/>
      <c r="O20" s="125">
        <f ca="1">IF($A$20="","",$A$20)</f>
        <v>10</v>
      </c>
      <c r="P20" s="41" t="str">
        <f ca="1">IF($B$20="","",$B$20)</f>
        <v>十</v>
      </c>
      <c r="Q20" s="49"/>
      <c r="R20" s="50" t="str">
        <f>IF($R$11="","",$R$11)</f>
        <v>右　／　左　／　両</v>
      </c>
      <c r="S20" s="35" t="str">
        <f>IF($S$11="","",$S$11)</f>
        <v>　　　　．</v>
      </c>
      <c r="T20" s="36" t="str">
        <f>IF($T$11="","",$T$11)</f>
        <v>　　　　．</v>
      </c>
      <c r="U20" s="13"/>
      <c r="V20" s="125">
        <f ca="1">IF($A$20="","",$A$20)</f>
        <v>10</v>
      </c>
      <c r="W20" s="41" t="str">
        <f ca="1">IF($B$20="","",$B$20)</f>
        <v>十</v>
      </c>
      <c r="X20" s="60" t="str">
        <f t="shared" si="12"/>
        <v>　　　．</v>
      </c>
      <c r="Y20" s="61" t="str">
        <f t="shared" si="13"/>
        <v>　　　．</v>
      </c>
      <c r="Z20" s="62" t="str">
        <f t="shared" si="14"/>
        <v>　　　．</v>
      </c>
      <c r="AA20" s="36" t="str">
        <f t="shared" si="15"/>
        <v>　　　．</v>
      </c>
      <c r="AB20" s="13"/>
      <c r="AC20" s="125">
        <f ca="1">IF($A$20="","",$A$20)</f>
        <v>10</v>
      </c>
      <c r="AD20" s="41" t="str">
        <f ca="1">IF($B$20="","",$B$20)</f>
        <v>十</v>
      </c>
      <c r="AE20" s="326" t="str">
        <f t="shared" si="0"/>
        <v>　　．</v>
      </c>
      <c r="AF20" s="327"/>
      <c r="AG20" s="328" t="str">
        <f t="shared" si="1"/>
        <v>　　．</v>
      </c>
      <c r="AH20" s="329"/>
      <c r="AI20" s="13"/>
      <c r="AJ20" s="125">
        <f ca="1">IF($A$20="","",$A$20)</f>
        <v>10</v>
      </c>
      <c r="AK20" s="41" t="str">
        <f ca="1">IF($B$20="","",$B$20)</f>
        <v>十</v>
      </c>
      <c r="AL20" s="35" t="str">
        <f t="shared" si="16"/>
        <v/>
      </c>
      <c r="AM20" s="62" t="str">
        <f t="shared" si="17"/>
        <v/>
      </c>
      <c r="AN20" s="62" t="str">
        <f t="shared" si="18"/>
        <v/>
      </c>
      <c r="AO20" s="36" t="str">
        <f t="shared" si="19"/>
        <v/>
      </c>
      <c r="AP20" s="13"/>
      <c r="AQ20" s="125">
        <f ca="1">IF($A$20="","",$A$20)</f>
        <v>10</v>
      </c>
      <c r="AR20" s="41" t="str">
        <f ca="1">IF($B$20="","",$B$20)</f>
        <v>十</v>
      </c>
      <c r="AS20" s="35" t="str">
        <f t="shared" si="20"/>
        <v/>
      </c>
      <c r="AT20" s="62" t="str">
        <f t="shared" si="21"/>
        <v/>
      </c>
      <c r="AU20" s="62" t="str">
        <f t="shared" si="22"/>
        <v/>
      </c>
      <c r="AV20" s="36" t="str">
        <f t="shared" si="23"/>
        <v/>
      </c>
      <c r="AW20" s="13"/>
      <c r="AX20" s="125">
        <f ca="1">IF($A$20="","",$A$20)</f>
        <v>10</v>
      </c>
      <c r="AY20" s="41" t="str">
        <f ca="1">IF($B$20="","",$B$20)</f>
        <v>十</v>
      </c>
      <c r="AZ20" s="35" t="str">
        <f t="shared" si="24"/>
        <v>　　　　　　．</v>
      </c>
      <c r="BA20" s="108" t="str">
        <f t="shared" si="25"/>
        <v>　　　　　　．</v>
      </c>
      <c r="BB20" s="103"/>
      <c r="BC20" s="125">
        <f ca="1">IF($A$20="","",$A$20)</f>
        <v>10</v>
      </c>
      <c r="BD20" s="41" t="str">
        <f ca="1">IF($B$20="","",$B$20)</f>
        <v>十</v>
      </c>
      <c r="BE20" s="35" t="str">
        <f t="shared" si="26"/>
        <v>　　　　　　．</v>
      </c>
      <c r="BF20" s="108" t="str">
        <f t="shared" si="27"/>
        <v>　　　　　　．</v>
      </c>
      <c r="BG20" s="13"/>
      <c r="BH20" s="125">
        <f ca="1">IF($A$20="","",$A$20)</f>
        <v>10</v>
      </c>
      <c r="BI20" s="41" t="str">
        <f ca="1">IF($B$20="","",$B$20)</f>
        <v>十</v>
      </c>
      <c r="BJ20" s="35" t="str">
        <f t="shared" si="28"/>
        <v>　　　　．</v>
      </c>
      <c r="BK20" s="62" t="str">
        <f t="shared" si="29"/>
        <v>　　　　．</v>
      </c>
      <c r="BL20" s="62" t="str">
        <f t="shared" si="30"/>
        <v>　　　　．</v>
      </c>
      <c r="BM20" s="36" t="str">
        <f t="shared" si="31"/>
        <v>　　　　．</v>
      </c>
      <c r="BN20" s="146"/>
      <c r="BO20" s="125">
        <f ca="1">IF($A$20="","",$A$20)</f>
        <v>10</v>
      </c>
      <c r="BP20" s="41" t="str">
        <f ca="1">IF($B$20="","",$B$20)</f>
        <v>十</v>
      </c>
      <c r="BQ20" s="35" t="str">
        <f>IF($BQ$11="","",$BQ$11)</f>
        <v>　　　　　　　　．</v>
      </c>
      <c r="BR20" s="36" t="str">
        <f t="shared" si="33"/>
        <v>　　　　　　　　．</v>
      </c>
      <c r="BS20" s="13"/>
      <c r="BT20" s="125">
        <f ca="1">IF($A$20="","",$A$20)</f>
        <v>10</v>
      </c>
      <c r="BU20" s="41" t="str">
        <f ca="1">IF($B$20="","",$B$20)</f>
        <v>十</v>
      </c>
      <c r="BV20" s="35" t="str">
        <f t="shared" si="34"/>
        <v/>
      </c>
      <c r="BW20" s="108" t="str">
        <f t="shared" si="35"/>
        <v/>
      </c>
      <c r="BX20" s="13"/>
      <c r="BY20" s="125">
        <f ca="1">IF($A$20="","",$A$20)</f>
        <v>10</v>
      </c>
      <c r="BZ20" s="41" t="str">
        <f ca="1">IF($B$20="","",$B$20)</f>
        <v>十</v>
      </c>
      <c r="CA20" s="35" t="str">
        <f t="shared" si="36"/>
        <v>　　　　．</v>
      </c>
      <c r="CB20" s="62" t="str">
        <f t="shared" si="37"/>
        <v>　　　　．</v>
      </c>
      <c r="CC20" s="62" t="str">
        <f t="shared" si="38"/>
        <v>　　　　．</v>
      </c>
      <c r="CD20" s="36" t="str">
        <f t="shared" si="39"/>
        <v>　　　　．</v>
      </c>
      <c r="CE20" s="13"/>
      <c r="CF20" s="125">
        <f ca="1">IF($A$20="","",$A$20)</f>
        <v>10</v>
      </c>
      <c r="CG20" s="41" t="str">
        <f ca="1">IF($B$20="","",$B$20)</f>
        <v>十</v>
      </c>
      <c r="CH20" s="109" t="str">
        <f t="shared" si="40"/>
        <v>年</v>
      </c>
      <c r="CI20" s="110" t="str">
        <f t="shared" si="41"/>
        <v>年</v>
      </c>
      <c r="CJ20" s="110" t="str">
        <f t="shared" si="42"/>
        <v>年</v>
      </c>
      <c r="CK20" s="110" t="str">
        <f t="shared" si="43"/>
        <v>年</v>
      </c>
      <c r="CL20" s="110" t="str">
        <f t="shared" si="44"/>
        <v>年</v>
      </c>
      <c r="CM20" s="152" t="str">
        <f t="shared" si="45"/>
        <v>年</v>
      </c>
      <c r="CN20" s="110" t="str">
        <f t="shared" si="46"/>
        <v>年</v>
      </c>
      <c r="CO20" s="110" t="str">
        <f t="shared" si="47"/>
        <v>年</v>
      </c>
      <c r="CP20" s="110" t="str">
        <f t="shared" si="48"/>
        <v>年</v>
      </c>
      <c r="CQ20" s="111" t="str">
        <f t="shared" si="49"/>
        <v>年</v>
      </c>
    </row>
    <row r="21" spans="1:95" ht="30" customHeight="1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51"/>
      <c r="AF21" s="151"/>
      <c r="AG21" s="16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6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51"/>
      <c r="CN21" s="13"/>
      <c r="CO21" s="13"/>
      <c r="CP21" s="13"/>
      <c r="CQ21" s="13"/>
    </row>
    <row r="22" spans="1:95" ht="30" customHeight="1" x14ac:dyDescent="0.15">
      <c r="A22" s="254" t="s">
        <v>176</v>
      </c>
      <c r="B22" s="255"/>
      <c r="C22" s="255"/>
      <c r="D22" s="255"/>
      <c r="E22" s="255"/>
      <c r="F22" s="256"/>
      <c r="H22" s="214" t="s">
        <v>177</v>
      </c>
      <c r="I22" s="244"/>
      <c r="J22" s="244"/>
      <c r="K22" s="244"/>
      <c r="L22" s="244"/>
      <c r="M22" s="245"/>
      <c r="O22" s="192" t="s">
        <v>172</v>
      </c>
      <c r="P22" s="348"/>
      <c r="Q22" s="348"/>
      <c r="R22" s="348"/>
      <c r="S22" s="348"/>
      <c r="T22" s="349"/>
      <c r="V22" s="223" t="s">
        <v>173</v>
      </c>
      <c r="W22" s="332"/>
      <c r="X22" s="332"/>
      <c r="Y22" s="332"/>
      <c r="Z22" s="332"/>
      <c r="AA22" s="333"/>
      <c r="AC22" s="223" t="s">
        <v>174</v>
      </c>
      <c r="AD22" s="332"/>
      <c r="AE22" s="332"/>
      <c r="AF22" s="332"/>
      <c r="AG22" s="332"/>
      <c r="AH22" s="333"/>
      <c r="AJ22" s="266" t="s">
        <v>175</v>
      </c>
      <c r="AK22" s="340"/>
      <c r="AL22" s="340"/>
      <c r="AM22" s="340"/>
      <c r="AN22" s="340"/>
      <c r="AO22" s="341"/>
      <c r="AQ22" s="223" t="s">
        <v>224</v>
      </c>
      <c r="AR22" s="332"/>
      <c r="AS22" s="332"/>
      <c r="AT22" s="332"/>
      <c r="AU22" s="332"/>
      <c r="AV22" s="333"/>
      <c r="AX22" s="192" t="s">
        <v>170</v>
      </c>
      <c r="AY22" s="348"/>
      <c r="AZ22" s="348"/>
      <c r="BA22" s="349"/>
      <c r="BB22" s="4"/>
      <c r="BC22" s="275" t="s">
        <v>225</v>
      </c>
      <c r="BD22" s="276"/>
      <c r="BE22" s="276"/>
      <c r="BF22" s="277"/>
      <c r="BH22" s="192" t="s">
        <v>180</v>
      </c>
      <c r="BI22" s="348"/>
      <c r="BJ22" s="348"/>
      <c r="BK22" s="348"/>
      <c r="BL22" s="348"/>
      <c r="BM22" s="349"/>
      <c r="BO22" s="284" t="s">
        <v>171</v>
      </c>
      <c r="BP22" s="356"/>
      <c r="BQ22" s="356"/>
      <c r="BR22" s="357"/>
      <c r="BT22" s="214" t="s">
        <v>168</v>
      </c>
      <c r="BU22" s="244"/>
      <c r="BV22" s="244"/>
      <c r="BW22" s="245"/>
      <c r="BY22" s="223" t="s">
        <v>167</v>
      </c>
      <c r="BZ22" s="332"/>
      <c r="CA22" s="332"/>
      <c r="CB22" s="332"/>
      <c r="CC22" s="332"/>
      <c r="CD22" s="333"/>
      <c r="CF22" s="364" t="s">
        <v>228</v>
      </c>
      <c r="CG22" s="365"/>
      <c r="CH22" s="365"/>
      <c r="CI22" s="224" t="s">
        <v>169</v>
      </c>
      <c r="CJ22" s="332"/>
      <c r="CK22" s="332"/>
      <c r="CL22" s="332"/>
      <c r="CM22" s="332"/>
      <c r="CN22" s="332"/>
      <c r="CO22" s="332"/>
      <c r="CP22" s="332"/>
      <c r="CQ22" s="333"/>
    </row>
    <row r="23" spans="1:95" ht="30" customHeight="1" x14ac:dyDescent="0.15">
      <c r="A23" s="257"/>
      <c r="B23" s="258"/>
      <c r="C23" s="258"/>
      <c r="D23" s="258"/>
      <c r="E23" s="258"/>
      <c r="F23" s="259"/>
      <c r="H23" s="246"/>
      <c r="I23" s="247"/>
      <c r="J23" s="247"/>
      <c r="K23" s="247"/>
      <c r="L23" s="247"/>
      <c r="M23" s="248"/>
      <c r="O23" s="350"/>
      <c r="P23" s="351"/>
      <c r="Q23" s="351"/>
      <c r="R23" s="351"/>
      <c r="S23" s="351"/>
      <c r="T23" s="352"/>
      <c r="V23" s="334"/>
      <c r="W23" s="335"/>
      <c r="X23" s="335"/>
      <c r="Y23" s="335"/>
      <c r="Z23" s="335"/>
      <c r="AA23" s="336"/>
      <c r="AC23" s="334"/>
      <c r="AD23" s="335"/>
      <c r="AE23" s="335"/>
      <c r="AF23" s="335"/>
      <c r="AG23" s="335"/>
      <c r="AH23" s="336"/>
      <c r="AJ23" s="342"/>
      <c r="AK23" s="343"/>
      <c r="AL23" s="343"/>
      <c r="AM23" s="343"/>
      <c r="AN23" s="343"/>
      <c r="AO23" s="344"/>
      <c r="AQ23" s="334"/>
      <c r="AR23" s="335"/>
      <c r="AS23" s="335"/>
      <c r="AT23" s="335"/>
      <c r="AU23" s="335"/>
      <c r="AV23" s="336"/>
      <c r="AX23" s="350"/>
      <c r="AY23" s="351"/>
      <c r="AZ23" s="351"/>
      <c r="BA23" s="352"/>
      <c r="BB23" s="4"/>
      <c r="BC23" s="278"/>
      <c r="BD23" s="279"/>
      <c r="BE23" s="279"/>
      <c r="BF23" s="280"/>
      <c r="BH23" s="350"/>
      <c r="BI23" s="351"/>
      <c r="BJ23" s="351"/>
      <c r="BK23" s="351"/>
      <c r="BL23" s="351"/>
      <c r="BM23" s="352"/>
      <c r="BO23" s="358"/>
      <c r="BP23" s="359"/>
      <c r="BQ23" s="359"/>
      <c r="BR23" s="360"/>
      <c r="BT23" s="246"/>
      <c r="BU23" s="247"/>
      <c r="BV23" s="247"/>
      <c r="BW23" s="248"/>
      <c r="BY23" s="334"/>
      <c r="BZ23" s="335"/>
      <c r="CA23" s="335"/>
      <c r="CB23" s="335"/>
      <c r="CC23" s="335"/>
      <c r="CD23" s="336"/>
      <c r="CF23" s="366"/>
      <c r="CG23" s="367"/>
      <c r="CH23" s="367"/>
      <c r="CI23" s="335"/>
      <c r="CJ23" s="335"/>
      <c r="CK23" s="335"/>
      <c r="CL23" s="335"/>
      <c r="CM23" s="335"/>
      <c r="CN23" s="335"/>
      <c r="CO23" s="335"/>
      <c r="CP23" s="335"/>
      <c r="CQ23" s="336"/>
    </row>
    <row r="24" spans="1:95" ht="30" customHeight="1" x14ac:dyDescent="0.15">
      <c r="A24" s="260"/>
      <c r="B24" s="261"/>
      <c r="C24" s="261"/>
      <c r="D24" s="261"/>
      <c r="E24" s="261"/>
      <c r="F24" s="262"/>
      <c r="H24" s="249"/>
      <c r="I24" s="250"/>
      <c r="J24" s="250"/>
      <c r="K24" s="250"/>
      <c r="L24" s="250"/>
      <c r="M24" s="251"/>
      <c r="O24" s="353"/>
      <c r="P24" s="354"/>
      <c r="Q24" s="354"/>
      <c r="R24" s="354"/>
      <c r="S24" s="354"/>
      <c r="T24" s="355"/>
      <c r="V24" s="337"/>
      <c r="W24" s="338"/>
      <c r="X24" s="338"/>
      <c r="Y24" s="338"/>
      <c r="Z24" s="338"/>
      <c r="AA24" s="339"/>
      <c r="AC24" s="337"/>
      <c r="AD24" s="338"/>
      <c r="AE24" s="338"/>
      <c r="AF24" s="338"/>
      <c r="AG24" s="338"/>
      <c r="AH24" s="339"/>
      <c r="AJ24" s="345"/>
      <c r="AK24" s="346"/>
      <c r="AL24" s="346"/>
      <c r="AM24" s="346"/>
      <c r="AN24" s="346"/>
      <c r="AO24" s="347"/>
      <c r="AQ24" s="337"/>
      <c r="AR24" s="338"/>
      <c r="AS24" s="338"/>
      <c r="AT24" s="338"/>
      <c r="AU24" s="338"/>
      <c r="AV24" s="339"/>
      <c r="AX24" s="353"/>
      <c r="AY24" s="354"/>
      <c r="AZ24" s="354"/>
      <c r="BA24" s="355"/>
      <c r="BB24" s="4"/>
      <c r="BC24" s="281"/>
      <c r="BD24" s="282"/>
      <c r="BE24" s="282"/>
      <c r="BF24" s="283"/>
      <c r="BH24" s="353"/>
      <c r="BI24" s="354"/>
      <c r="BJ24" s="354"/>
      <c r="BK24" s="354"/>
      <c r="BL24" s="354"/>
      <c r="BM24" s="355"/>
      <c r="BO24" s="361"/>
      <c r="BP24" s="362"/>
      <c r="BQ24" s="362"/>
      <c r="BR24" s="363"/>
      <c r="BT24" s="249"/>
      <c r="BU24" s="250"/>
      <c r="BV24" s="250"/>
      <c r="BW24" s="251"/>
      <c r="BY24" s="337"/>
      <c r="BZ24" s="338"/>
      <c r="CA24" s="338"/>
      <c r="CB24" s="338"/>
      <c r="CC24" s="338"/>
      <c r="CD24" s="339"/>
      <c r="CF24" s="368"/>
      <c r="CG24" s="369"/>
      <c r="CH24" s="369"/>
      <c r="CI24" s="338"/>
      <c r="CJ24" s="338"/>
      <c r="CK24" s="338"/>
      <c r="CL24" s="338"/>
      <c r="CM24" s="338"/>
      <c r="CN24" s="338"/>
      <c r="CO24" s="338"/>
      <c r="CP24" s="338"/>
      <c r="CQ24" s="339"/>
    </row>
    <row r="25" spans="1:95" ht="30" customHeight="1" x14ac:dyDescent="0.15">
      <c r="A25" s="154" t="s">
        <v>163</v>
      </c>
      <c r="B25" s="154"/>
      <c r="C25" s="154"/>
      <c r="D25" s="154"/>
      <c r="E25" s="154"/>
      <c r="F25" s="154"/>
      <c r="H25" s="154" t="str">
        <f>IF($A$25="","",$A$25)</f>
        <v>Copyright(C) KCG：Komuro Consulting Group　CEO　小室匡史 ／ Masashi KOMURO. All Rights Reserved.</v>
      </c>
      <c r="I25" s="154"/>
      <c r="J25" s="154"/>
      <c r="K25" s="154"/>
      <c r="L25" s="154"/>
      <c r="M25" s="154"/>
      <c r="O25" s="154" t="str">
        <f>IF($A$25="","",$A$25)</f>
        <v>Copyright(C) KCG：Komuro Consulting Group　CEO　小室匡史 ／ Masashi KOMURO. All Rights Reserved.</v>
      </c>
      <c r="P25" s="154"/>
      <c r="Q25" s="154"/>
      <c r="R25" s="154"/>
      <c r="S25" s="154"/>
      <c r="T25" s="154"/>
      <c r="V25" s="154" t="str">
        <f>IF($A$25="","",$A$25)</f>
        <v>Copyright(C) KCG：Komuro Consulting Group　CEO　小室匡史 ／ Masashi KOMURO. All Rights Reserved.</v>
      </c>
      <c r="W25" s="154"/>
      <c r="X25" s="154"/>
      <c r="Y25" s="154"/>
      <c r="Z25" s="154"/>
      <c r="AA25" s="154"/>
      <c r="AC25" s="154" t="str">
        <f>IF($A$25="","",$A$25)</f>
        <v>Copyright(C) KCG：Komuro Consulting Group　CEO　小室匡史 ／ Masashi KOMURO. All Rights Reserved.</v>
      </c>
      <c r="AD25" s="154"/>
      <c r="AE25" s="154"/>
      <c r="AF25" s="154"/>
      <c r="AG25" s="154"/>
      <c r="AH25" s="154"/>
      <c r="AJ25" s="154" t="str">
        <f>IF($A$25="","",$A$25)</f>
        <v>Copyright(C) KCG：Komuro Consulting Group　CEO　小室匡史 ／ Masashi KOMURO. All Rights Reserved.</v>
      </c>
      <c r="AK25" s="154"/>
      <c r="AL25" s="154"/>
      <c r="AM25" s="154"/>
      <c r="AN25" s="154"/>
      <c r="AO25" s="154"/>
      <c r="AQ25" s="154" t="str">
        <f>IF($A$25="","",$A$25)</f>
        <v>Copyright(C) KCG：Komuro Consulting Group　CEO　小室匡史 ／ Masashi KOMURO. All Rights Reserved.</v>
      </c>
      <c r="AR25" s="154"/>
      <c r="AS25" s="154"/>
      <c r="AT25" s="154"/>
      <c r="AU25" s="154"/>
      <c r="AV25" s="154"/>
      <c r="AX25" s="154" t="str">
        <f>IF($A$25="","",$A$25)</f>
        <v>Copyright(C) KCG：Komuro Consulting Group　CEO　小室匡史 ／ Masashi KOMURO. All Rights Reserved.</v>
      </c>
      <c r="AY25" s="154"/>
      <c r="AZ25" s="154"/>
      <c r="BA25" s="154"/>
      <c r="BB25" s="3"/>
      <c r="BC25" s="154" t="str">
        <f>IF($A$25="","",$A$25)</f>
        <v>Copyright(C) KCG：Komuro Consulting Group　CEO　小室匡史 ／ Masashi KOMURO. All Rights Reserved.</v>
      </c>
      <c r="BD25" s="154"/>
      <c r="BE25" s="154"/>
      <c r="BF25" s="154"/>
      <c r="BH25" s="154" t="str">
        <f>IF($A$25="","",$A$25)</f>
        <v>Copyright(C) KCG：Komuro Consulting Group　CEO　小室匡史 ／ Masashi KOMURO. All Rights Reserved.</v>
      </c>
      <c r="BI25" s="154"/>
      <c r="BJ25" s="154"/>
      <c r="BK25" s="154"/>
      <c r="BL25" s="154"/>
      <c r="BM25" s="154"/>
      <c r="BO25" s="154" t="str">
        <f>IF($A$25="","",$A$25)</f>
        <v>Copyright(C) KCG：Komuro Consulting Group　CEO　小室匡史 ／ Masashi KOMURO. All Rights Reserved.</v>
      </c>
      <c r="BP25" s="154"/>
      <c r="BQ25" s="154"/>
      <c r="BR25" s="154"/>
      <c r="BT25" s="154" t="str">
        <f>IF($A$25="","",$A$25)</f>
        <v>Copyright(C) KCG：Komuro Consulting Group　CEO　小室匡史 ／ Masashi KOMURO. All Rights Reserved.</v>
      </c>
      <c r="BU25" s="154"/>
      <c r="BV25" s="154"/>
      <c r="BW25" s="154"/>
      <c r="BY25" s="154" t="str">
        <f>IF($A$25="","",$A$25)</f>
        <v>Copyright(C) KCG：Komuro Consulting Group　CEO　小室匡史 ／ Masashi KOMURO. All Rights Reserved.</v>
      </c>
      <c r="BZ25" s="154"/>
      <c r="CA25" s="154"/>
      <c r="CB25" s="154"/>
      <c r="CC25" s="154"/>
      <c r="CD25" s="154"/>
      <c r="CF25" s="154" t="str">
        <f>IF($A$25="","",$A$25)</f>
        <v>Copyright(C) KCG：Komuro Consulting Group　CEO　小室匡史 ／ Masashi KOMURO. All Rights Reserved.</v>
      </c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</row>
    <row r="26" spans="1:95" ht="30" customHeight="1" x14ac:dyDescent="0.15">
      <c r="A26" s="170" t="str">
        <f>IF(入力!$C$4&lt;=0,"",IF(入力!$C$4=1,"①　／　①",IF(入力!$C$4=2,"①　／　②",IF(入力!$C$4=3,"①　／　③",IF(入力!$C$4=4,"①　／　④",IF(入力!$C$4=5,"①　／　⑤",IF(入力!$C$4=6,"①　／　⑥",IF(入力!$C$4=7,"①　／　⑦",IF(入力!$C$4=8,"①　／　⑧",IF(入力!$C$4=9,"①　／　⑨",IF(入力!$C$4=10,"①　／　⑩","")))))))))))</f>
        <v>①　／　⑩</v>
      </c>
      <c r="B26" s="170"/>
      <c r="C26" s="170"/>
      <c r="D26" s="170"/>
      <c r="E26" s="170"/>
      <c r="F26" s="170"/>
      <c r="H26" s="170" t="str">
        <f>IF($A$26="","",$A$26)</f>
        <v>①　／　⑩</v>
      </c>
      <c r="I26" s="170"/>
      <c r="J26" s="170"/>
      <c r="K26" s="170"/>
      <c r="L26" s="170"/>
      <c r="M26" s="170"/>
      <c r="O26" s="170" t="str">
        <f>IF($A$26="","",$A$26)</f>
        <v>①　／　⑩</v>
      </c>
      <c r="P26" s="170"/>
      <c r="Q26" s="170"/>
      <c r="R26" s="170"/>
      <c r="S26" s="170"/>
      <c r="T26" s="170"/>
      <c r="V26" s="170" t="str">
        <f>IF($A$26="","",$A$26)</f>
        <v>①　／　⑩</v>
      </c>
      <c r="W26" s="170"/>
      <c r="X26" s="170"/>
      <c r="Y26" s="170"/>
      <c r="Z26" s="170"/>
      <c r="AA26" s="170"/>
      <c r="AC26" s="170" t="str">
        <f>IF($A$26="","",$A$26)</f>
        <v>①　／　⑩</v>
      </c>
      <c r="AD26" s="170"/>
      <c r="AE26" s="170"/>
      <c r="AF26" s="170"/>
      <c r="AG26" s="170"/>
      <c r="AH26" s="170"/>
      <c r="AJ26" s="170" t="str">
        <f>IF($A$26="","",$A$26)</f>
        <v>①　／　⑩</v>
      </c>
      <c r="AK26" s="170"/>
      <c r="AL26" s="170"/>
      <c r="AM26" s="170"/>
      <c r="AN26" s="170"/>
      <c r="AO26" s="170"/>
      <c r="AQ26" s="170" t="str">
        <f>IF($A$26="","",$A$26)</f>
        <v>①　／　⑩</v>
      </c>
      <c r="AR26" s="170"/>
      <c r="AS26" s="170"/>
      <c r="AT26" s="170"/>
      <c r="AU26" s="170"/>
      <c r="AV26" s="170"/>
      <c r="AX26" s="170" t="str">
        <f>IF($A$26="","",$A$26)</f>
        <v>①　／　⑩</v>
      </c>
      <c r="AY26" s="170"/>
      <c r="AZ26" s="170"/>
      <c r="BA26" s="170"/>
      <c r="BB26" s="3"/>
      <c r="BC26" s="170" t="str">
        <f>IF($A$26="","",$A$26)</f>
        <v>①　／　⑩</v>
      </c>
      <c r="BD26" s="170"/>
      <c r="BE26" s="170"/>
      <c r="BF26" s="170"/>
      <c r="BH26" s="170" t="str">
        <f>IF($A$26="","",$A$26)</f>
        <v>①　／　⑩</v>
      </c>
      <c r="BI26" s="170"/>
      <c r="BJ26" s="170"/>
      <c r="BK26" s="170"/>
      <c r="BL26" s="170"/>
      <c r="BM26" s="170"/>
      <c r="BO26" s="170" t="str">
        <f>IF($A$26="","",$A$26)</f>
        <v>①　／　⑩</v>
      </c>
      <c r="BP26" s="170"/>
      <c r="BQ26" s="170"/>
      <c r="BR26" s="170"/>
      <c r="BT26" s="170" t="str">
        <f>IF($A$26="","",$A$26)</f>
        <v>①　／　⑩</v>
      </c>
      <c r="BU26" s="170"/>
      <c r="BV26" s="170"/>
      <c r="BW26" s="170"/>
      <c r="BY26" s="170" t="str">
        <f>IF($A$26="","",$A$26)</f>
        <v>①　／　⑩</v>
      </c>
      <c r="BZ26" s="170"/>
      <c r="CA26" s="170"/>
      <c r="CB26" s="170"/>
      <c r="CC26" s="170"/>
      <c r="CD26" s="170"/>
      <c r="CF26" s="170" t="str">
        <f>IF($A$26="","",$A$26)</f>
        <v>①　／　⑩</v>
      </c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</row>
    <row r="27" spans="1:95" x14ac:dyDescent="0.15">
      <c r="BB27" s="2"/>
    </row>
    <row r="28" spans="1:95" ht="30" customHeight="1" x14ac:dyDescent="0.15">
      <c r="A28" s="177" t="str">
        <f>IF($A$1="","",$A$1)</f>
        <v>ふりがな　・　生年月日　・　身長　・　体重</v>
      </c>
      <c r="B28" s="177"/>
      <c r="C28" s="177"/>
      <c r="D28" s="177"/>
      <c r="E28" s="177"/>
      <c r="F28" s="177"/>
      <c r="H28" s="177" t="str">
        <f>IF($H$1="","",$H$1)</f>
        <v>ポジション　・　上腕背部皮脂厚　・　肩甲骨下角皮脂厚</v>
      </c>
      <c r="I28" s="177"/>
      <c r="J28" s="177"/>
      <c r="K28" s="177"/>
      <c r="L28" s="177"/>
      <c r="M28" s="177"/>
      <c r="O28" s="177" t="str">
        <f>IF($O$1="","",$O$1)</f>
        <v>都道府県　・　利き腕　・　指高 （ 片手　・　両手 ）</v>
      </c>
      <c r="P28" s="177"/>
      <c r="Q28" s="177"/>
      <c r="R28" s="177"/>
      <c r="S28" s="177"/>
      <c r="T28" s="177"/>
      <c r="V28" s="177" t="str">
        <f>IF($V$1="","",$V$1)</f>
        <v>20ｍスプリント</v>
      </c>
      <c r="W28" s="177"/>
      <c r="X28" s="177"/>
      <c r="Y28" s="177"/>
      <c r="Z28" s="177"/>
      <c r="AA28" s="177"/>
      <c r="AC28" s="177" t="str">
        <f>IF($AC$1="","",$AC$1)</f>
        <v>プロアジリティー</v>
      </c>
      <c r="AD28" s="177"/>
      <c r="AE28" s="177"/>
      <c r="AF28" s="177"/>
      <c r="AG28" s="177"/>
      <c r="AH28" s="177"/>
      <c r="AJ28" s="177" t="str">
        <f>IF($AJ$1="","",$AJ$1)</f>
        <v>垂直跳び　・　ランニングジャンプ</v>
      </c>
      <c r="AK28" s="177"/>
      <c r="AL28" s="177"/>
      <c r="AM28" s="177"/>
      <c r="AN28" s="177"/>
      <c r="AO28" s="177"/>
      <c r="AQ28" s="177" t="str">
        <f>IF($AQ$1="","",$AQ$1)</f>
        <v>ブロックジャンプクロスオーバー</v>
      </c>
      <c r="AR28" s="177"/>
      <c r="AS28" s="177"/>
      <c r="AT28" s="177"/>
      <c r="AU28" s="177"/>
      <c r="AV28" s="177"/>
      <c r="AX28" s="177" t="str">
        <f>IF($AX$1="","",$AX$1)</f>
        <v>両脚３回跳</v>
      </c>
      <c r="AY28" s="177"/>
      <c r="AZ28" s="177"/>
      <c r="BA28" s="177"/>
      <c r="BB28" s="1"/>
      <c r="BC28" s="177" t="str">
        <f>IF($BC$1="","",$BC$1)</f>
        <v>オーバーヘッドスロー</v>
      </c>
      <c r="BD28" s="177"/>
      <c r="BE28" s="177"/>
      <c r="BF28" s="177"/>
      <c r="BH28" s="177" t="str">
        <f>IF($BH$1="","",$BH$1)</f>
        <v>バッククラッチ　・　開脚テスト　・　立位体前屈</v>
      </c>
      <c r="BI28" s="177"/>
      <c r="BJ28" s="177"/>
      <c r="BK28" s="177"/>
      <c r="BL28" s="177"/>
      <c r="BM28" s="177"/>
      <c r="BO28" s="177" t="str">
        <f>IF($BO$1="","",$BO$1)</f>
        <v>片脚ファンクショナルリーチ</v>
      </c>
      <c r="BP28" s="177"/>
      <c r="BQ28" s="177"/>
      <c r="BR28" s="177"/>
      <c r="BT28" s="177" t="str">
        <f>IF($BT$1="","",$BT$1)</f>
        <v>YO-YO　テスト　・　30秒シットアップ</v>
      </c>
      <c r="BU28" s="177"/>
      <c r="BV28" s="177"/>
      <c r="BW28" s="177"/>
      <c r="BY28" s="177" t="str">
        <f>IF($BY$1="","",$BY$1)</f>
        <v>握力 （ 右　・　左 ）</v>
      </c>
      <c r="BZ28" s="177"/>
      <c r="CA28" s="177"/>
      <c r="CB28" s="177"/>
      <c r="CC28" s="177"/>
      <c r="CD28" s="177"/>
      <c r="CF28" s="177" t="str">
        <f>IF($CF$1="","",$CF$1)</f>
        <v>キャリア（選出歴）</v>
      </c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</row>
    <row r="29" spans="1:95" ht="30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6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</row>
    <row r="30" spans="1:95" ht="30" customHeight="1" x14ac:dyDescent="0.15">
      <c r="A30" s="13"/>
      <c r="B30" s="14" t="str">
        <f>$B$3</f>
        <v/>
      </c>
      <c r="C30" s="13"/>
      <c r="D30" s="15" t="str">
        <f>IF($D$3="","",$D$3)</f>
        <v>記入者</v>
      </c>
      <c r="E30" s="16"/>
      <c r="F30" s="16"/>
      <c r="G30" s="13"/>
      <c r="H30" s="13"/>
      <c r="I30" s="14" t="str">
        <f>$B$3</f>
        <v/>
      </c>
      <c r="J30" s="13"/>
      <c r="K30" s="15" t="str">
        <f>$D$3</f>
        <v>記入者</v>
      </c>
      <c r="L30" s="16"/>
      <c r="M30" s="16"/>
      <c r="N30" s="13"/>
      <c r="O30" s="13"/>
      <c r="P30" s="14" t="str">
        <f>$B$3</f>
        <v/>
      </c>
      <c r="Q30" s="14"/>
      <c r="R30" s="15" t="str">
        <f>$D$3</f>
        <v>記入者</v>
      </c>
      <c r="S30" s="16"/>
      <c r="T30" s="16"/>
      <c r="U30" s="13"/>
      <c r="V30" s="13"/>
      <c r="W30" s="14" t="str">
        <f>$B$3</f>
        <v/>
      </c>
      <c r="X30" s="13"/>
      <c r="Y30" s="15" t="str">
        <f>$D$3</f>
        <v>記入者</v>
      </c>
      <c r="Z30" s="16"/>
      <c r="AA30" s="16"/>
      <c r="AB30" s="13"/>
      <c r="AC30" s="13"/>
      <c r="AD30" s="14" t="str">
        <f>$B$3</f>
        <v/>
      </c>
      <c r="AE30" s="15"/>
      <c r="AF30" s="15" t="s">
        <v>25</v>
      </c>
      <c r="AG30" s="64"/>
      <c r="AH30" s="16"/>
      <c r="AI30" s="13"/>
      <c r="AJ30" s="13"/>
      <c r="AK30" s="14" t="str">
        <f>$B$3</f>
        <v/>
      </c>
      <c r="AL30" s="13"/>
      <c r="AM30" s="15" t="s">
        <v>8</v>
      </c>
      <c r="AN30" s="16"/>
      <c r="AO30" s="16"/>
      <c r="AP30" s="13"/>
      <c r="AQ30" s="13"/>
      <c r="AR30" s="14" t="str">
        <f>$B$3</f>
        <v/>
      </c>
      <c r="AS30" s="13"/>
      <c r="AT30" s="15" t="s">
        <v>8</v>
      </c>
      <c r="AU30" s="16"/>
      <c r="AV30" s="16"/>
      <c r="AW30" s="13"/>
      <c r="AX30" s="13"/>
      <c r="AY30" s="14" t="str">
        <f>$B$3</f>
        <v/>
      </c>
      <c r="AZ30" s="15" t="s">
        <v>25</v>
      </c>
      <c r="BA30" s="16"/>
      <c r="BB30" s="63"/>
      <c r="BC30" s="13"/>
      <c r="BD30" s="14" t="str">
        <f>$B$3</f>
        <v/>
      </c>
      <c r="BE30" s="15" t="s">
        <v>25</v>
      </c>
      <c r="BF30" s="16"/>
      <c r="BG30" s="13"/>
      <c r="BH30" s="13"/>
      <c r="BI30" s="14" t="str">
        <f>$B$3</f>
        <v/>
      </c>
      <c r="BJ30" s="13"/>
      <c r="BK30" s="15" t="s">
        <v>8</v>
      </c>
      <c r="BL30" s="16"/>
      <c r="BM30" s="16"/>
      <c r="BN30" s="13"/>
      <c r="BO30" s="13"/>
      <c r="BP30" s="14" t="str">
        <f>$B$3</f>
        <v/>
      </c>
      <c r="BQ30" s="15" t="s">
        <v>25</v>
      </c>
      <c r="BR30" s="16"/>
      <c r="BS30" s="13"/>
      <c r="BT30" s="13"/>
      <c r="BU30" s="14" t="str">
        <f>$B$3</f>
        <v/>
      </c>
      <c r="BV30" s="15" t="s">
        <v>25</v>
      </c>
      <c r="BW30" s="16"/>
      <c r="BX30" s="13"/>
      <c r="BY30" s="13"/>
      <c r="BZ30" s="14" t="str">
        <f>$B$3</f>
        <v/>
      </c>
      <c r="CA30" s="13"/>
      <c r="CB30" s="15" t="s">
        <v>8</v>
      </c>
      <c r="CC30" s="16"/>
      <c r="CD30" s="16"/>
      <c r="CE30" s="13"/>
      <c r="CF30" s="13"/>
      <c r="CG30" s="14" t="str">
        <f>$B$3</f>
        <v/>
      </c>
      <c r="CH30" s="13"/>
      <c r="CI30" s="13"/>
      <c r="CJ30" s="13"/>
      <c r="CK30" s="13"/>
      <c r="CL30" s="13"/>
      <c r="CM30" s="380" t="s">
        <v>8</v>
      </c>
      <c r="CN30" s="380"/>
      <c r="CO30" s="16"/>
      <c r="CP30" s="16"/>
      <c r="CQ30" s="16"/>
    </row>
    <row r="31" spans="1:95" ht="30" customHeight="1" thickBo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6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</row>
    <row r="32" spans="1:95" ht="30" customHeight="1" x14ac:dyDescent="0.15">
      <c r="A32" s="161" t="str">
        <f>IF($A$5="","",$A$5)</f>
        <v>no.</v>
      </c>
      <c r="B32" s="158" t="str">
        <f>IF($B$5="","",$B$5)</f>
        <v>氏名</v>
      </c>
      <c r="C32" s="252" t="str">
        <f>IF($C$5="","",$C$5)</f>
        <v>ふりがな</v>
      </c>
      <c r="D32" s="178" t="str">
        <f>IF($D$5="","",$D$5)</f>
        <v>生年月日</v>
      </c>
      <c r="E32" s="181" t="str">
        <f>IF($E$5="","",$E$5)</f>
        <v>形態</v>
      </c>
      <c r="F32" s="182"/>
      <c r="G32" s="13"/>
      <c r="H32" s="161" t="str">
        <f>IF($H$5="","",$H$5)</f>
        <v>no.</v>
      </c>
      <c r="I32" s="158" t="str">
        <f>IF($I$5="","",$I$5)</f>
        <v>氏名</v>
      </c>
      <c r="J32" s="210" t="str">
        <f>IF($J$5="","",$J$5)</f>
        <v>ポジション</v>
      </c>
      <c r="K32" s="211"/>
      <c r="L32" s="181" t="str">
        <f>IF($L$5="","",$L$5)</f>
        <v>形態</v>
      </c>
      <c r="M32" s="182"/>
      <c r="N32" s="13"/>
      <c r="O32" s="161" t="str">
        <f>IF($O$5="","",$O$5)</f>
        <v>no.</v>
      </c>
      <c r="P32" s="158" t="str">
        <f>IF($P$5="","",$P$5)</f>
        <v>氏名</v>
      </c>
      <c r="Q32" s="158" t="str">
        <f>IF($Q$5="","",$Q$5)</f>
        <v>都道府県</v>
      </c>
      <c r="R32" s="178" t="str">
        <f>IF($R$5="","",$R$5)</f>
        <v>利き腕</v>
      </c>
      <c r="S32" s="181" t="str">
        <f>IF($S$5="","",$S$5)</f>
        <v>形態</v>
      </c>
      <c r="T32" s="182"/>
      <c r="U32" s="13"/>
      <c r="V32" s="161" t="str">
        <f>IF($V$5="","",$V$5)</f>
        <v>no.</v>
      </c>
      <c r="W32" s="158" t="str">
        <f>IF($W$5="","",$W$5)</f>
        <v>氏名</v>
      </c>
      <c r="X32" s="297" t="str">
        <f>IF($X$5="","",$X$5)</f>
        <v>スピード</v>
      </c>
      <c r="Y32" s="298"/>
      <c r="Z32" s="298"/>
      <c r="AA32" s="299"/>
      <c r="AB32" s="13"/>
      <c r="AC32" s="161" t="str">
        <f>IF($AC$5="","",$AC$5)</f>
        <v>no.</v>
      </c>
      <c r="AD32" s="158" t="str">
        <f>IF($AD$5="","",$AD$5)</f>
        <v>氏名</v>
      </c>
      <c r="AE32" s="311" t="str">
        <f>IF($AE$5="","",$AE$5)</f>
        <v>敏捷性</v>
      </c>
      <c r="AF32" s="312"/>
      <c r="AG32" s="312"/>
      <c r="AH32" s="313"/>
      <c r="AI32" s="13"/>
      <c r="AJ32" s="161" t="str">
        <f>IF($AJ$5="","",$AJ$5)</f>
        <v>no.</v>
      </c>
      <c r="AK32" s="158" t="str">
        <f>IF($AK$5="","",$AK$5)</f>
        <v>氏名</v>
      </c>
      <c r="AL32" s="205" t="str">
        <f>IF($AL$5="","",$AL$5)</f>
        <v>パワー</v>
      </c>
      <c r="AM32" s="187"/>
      <c r="AN32" s="187"/>
      <c r="AO32" s="188"/>
      <c r="AP32" s="13"/>
      <c r="AQ32" s="161" t="str">
        <f>IF($AQ$5="","",$AQ$5)</f>
        <v>no.</v>
      </c>
      <c r="AR32" s="158" t="str">
        <f>IF($AR$5="","",$AR$5)</f>
        <v>氏名</v>
      </c>
      <c r="AS32" s="205" t="str">
        <f>IF($AS$5="","",$AS$5)</f>
        <v>パワー</v>
      </c>
      <c r="AT32" s="187"/>
      <c r="AU32" s="187"/>
      <c r="AV32" s="188"/>
      <c r="AW32" s="13"/>
      <c r="AX32" s="161" t="str">
        <f>IF($AX$5="","",$AX$5)</f>
        <v>no.</v>
      </c>
      <c r="AY32" s="167" t="str">
        <f>IF($AY$5="","",$AY$5)</f>
        <v>氏名</v>
      </c>
      <c r="AZ32" s="187" t="str">
        <f>IF($AZ$5="","",$AZ$5)</f>
        <v>パワー</v>
      </c>
      <c r="BA32" s="188"/>
      <c r="BB32" s="65"/>
      <c r="BC32" s="161" t="str">
        <f>IF($BC$5="","",$BC$5)</f>
        <v>no.</v>
      </c>
      <c r="BD32" s="167" t="str">
        <f>IF($BD$5="","",$BD$5)</f>
        <v>氏名</v>
      </c>
      <c r="BE32" s="187" t="str">
        <f>IF($BE$5="","",$BE$5)</f>
        <v>パワー</v>
      </c>
      <c r="BF32" s="188"/>
      <c r="BG32" s="13"/>
      <c r="BH32" s="161" t="str">
        <f>IF($BH$5="","",$BH$5)</f>
        <v>no.</v>
      </c>
      <c r="BI32" s="158" t="str">
        <f>IF($BI$5="","",$BI$5)</f>
        <v>氏名</v>
      </c>
      <c r="BJ32" s="189" t="str">
        <f>IF($BJ$5="","",$BJ$5)</f>
        <v>柔軟性</v>
      </c>
      <c r="BK32" s="190"/>
      <c r="BL32" s="190"/>
      <c r="BM32" s="191"/>
      <c r="BN32" s="13"/>
      <c r="BO32" s="161" t="str">
        <f>IF($BO$5="","",$BO$5)</f>
        <v>no.</v>
      </c>
      <c r="BP32" s="167" t="str">
        <f>IF($BP$5="","",$BP$5)</f>
        <v>氏名</v>
      </c>
      <c r="BQ32" s="189" t="str">
        <f>IF($BQ$5="","",$BQ$5)</f>
        <v>柔軟性</v>
      </c>
      <c r="BR32" s="191"/>
      <c r="BS32" s="13"/>
      <c r="BT32" s="161" t="str">
        <f>IF($BT$5="","",$BT$5)</f>
        <v>no.</v>
      </c>
      <c r="BU32" s="167" t="str">
        <f>IF($BU$5="","",$BU$5)</f>
        <v>氏名</v>
      </c>
      <c r="BV32" s="303" t="str">
        <f>IF($BV$5="","",$BV$5)</f>
        <v>持久力</v>
      </c>
      <c r="BW32" s="304"/>
      <c r="BX32" s="13"/>
      <c r="BY32" s="161" t="str">
        <f>IF($BY$5="","",$BY$5)</f>
        <v>no.</v>
      </c>
      <c r="BZ32" s="167" t="str">
        <f>IF($BZ$5="","",$BZ$5)</f>
        <v>氏名</v>
      </c>
      <c r="CA32" s="172" t="str">
        <f>IF($CA$5="","",$CA$5)</f>
        <v>筋力</v>
      </c>
      <c r="CB32" s="172"/>
      <c r="CC32" s="172"/>
      <c r="CD32" s="173"/>
      <c r="CE32" s="13"/>
      <c r="CF32" s="161" t="str">
        <f>IF($CF$5="","",$CF$5)</f>
        <v>no.</v>
      </c>
      <c r="CG32" s="167" t="str">
        <f>IF($CG$5="","",$CG$5)</f>
        <v>氏名</v>
      </c>
      <c r="CH32" s="171" t="str">
        <f>IF($CH$5="","",$CH$5)</f>
        <v>カテゴリー</v>
      </c>
      <c r="CI32" s="172"/>
      <c r="CJ32" s="172"/>
      <c r="CK32" s="172"/>
      <c r="CL32" s="172"/>
      <c r="CM32" s="172"/>
      <c r="CN32" s="172"/>
      <c r="CO32" s="172"/>
      <c r="CP32" s="172"/>
      <c r="CQ32" s="173"/>
    </row>
    <row r="33" spans="1:95" ht="30" customHeight="1" x14ac:dyDescent="0.15">
      <c r="A33" s="162"/>
      <c r="B33" s="159"/>
      <c r="C33" s="253"/>
      <c r="D33" s="179"/>
      <c r="E33" s="183"/>
      <c r="F33" s="184"/>
      <c r="G33" s="13"/>
      <c r="H33" s="162"/>
      <c r="I33" s="159"/>
      <c r="J33" s="163"/>
      <c r="K33" s="212"/>
      <c r="L33" s="183"/>
      <c r="M33" s="184"/>
      <c r="N33" s="13"/>
      <c r="O33" s="162"/>
      <c r="P33" s="159"/>
      <c r="Q33" s="159"/>
      <c r="R33" s="179"/>
      <c r="S33" s="183"/>
      <c r="T33" s="184"/>
      <c r="U33" s="13"/>
      <c r="V33" s="162"/>
      <c r="W33" s="159"/>
      <c r="X33" s="300"/>
      <c r="Y33" s="301"/>
      <c r="Z33" s="301"/>
      <c r="AA33" s="302"/>
      <c r="AB33" s="13"/>
      <c r="AC33" s="162"/>
      <c r="AD33" s="159"/>
      <c r="AE33" s="314"/>
      <c r="AF33" s="315"/>
      <c r="AG33" s="315"/>
      <c r="AH33" s="316"/>
      <c r="AI33" s="13"/>
      <c r="AJ33" s="162"/>
      <c r="AK33" s="159"/>
      <c r="AL33" s="238" t="str">
        <f>IF($AL$6="","",$AL$6)</f>
        <v>下肢</v>
      </c>
      <c r="AM33" s="239"/>
      <c r="AN33" s="239"/>
      <c r="AO33" s="240"/>
      <c r="AP33" s="13"/>
      <c r="AQ33" s="162"/>
      <c r="AR33" s="159"/>
      <c r="AS33" s="238" t="str">
        <f>IF($AS$6="","",$AS$6)</f>
        <v>下肢</v>
      </c>
      <c r="AT33" s="239"/>
      <c r="AU33" s="239"/>
      <c r="AV33" s="240"/>
      <c r="AW33" s="13"/>
      <c r="AX33" s="162"/>
      <c r="AY33" s="168"/>
      <c r="AZ33" s="239" t="str">
        <f>IF($AZ$6="","",$AZ$6)</f>
        <v>下肢</v>
      </c>
      <c r="BA33" s="240"/>
      <c r="BB33" s="65"/>
      <c r="BC33" s="162"/>
      <c r="BD33" s="168"/>
      <c r="BE33" s="239" t="str">
        <f>IF($BE$6="","",$BE$6)</f>
        <v>上肢</v>
      </c>
      <c r="BF33" s="240"/>
      <c r="BG33" s="13"/>
      <c r="BH33" s="162"/>
      <c r="BI33" s="159"/>
      <c r="BJ33" s="241" t="str">
        <f>IF($BJ$6="","",$BJ$6)</f>
        <v>肩関節</v>
      </c>
      <c r="BK33" s="242"/>
      <c r="BL33" s="241" t="s">
        <v>33</v>
      </c>
      <c r="BM33" s="243"/>
      <c r="BN33" s="13"/>
      <c r="BO33" s="162"/>
      <c r="BP33" s="168"/>
      <c r="BQ33" s="241" t="str">
        <f>IF($BQ$6="","",$BQ$6)</f>
        <v>動的</v>
      </c>
      <c r="BR33" s="243"/>
      <c r="BS33" s="13"/>
      <c r="BT33" s="162"/>
      <c r="BU33" s="168"/>
      <c r="BV33" s="305"/>
      <c r="BW33" s="306"/>
      <c r="BX33" s="13"/>
      <c r="BY33" s="162"/>
      <c r="BZ33" s="168"/>
      <c r="CA33" s="175"/>
      <c r="CB33" s="175"/>
      <c r="CC33" s="175"/>
      <c r="CD33" s="176"/>
      <c r="CE33" s="13"/>
      <c r="CF33" s="162"/>
      <c r="CG33" s="168"/>
      <c r="CH33" s="174"/>
      <c r="CI33" s="175"/>
      <c r="CJ33" s="175"/>
      <c r="CK33" s="175"/>
      <c r="CL33" s="175"/>
      <c r="CM33" s="175"/>
      <c r="CN33" s="175"/>
      <c r="CO33" s="175"/>
      <c r="CP33" s="175"/>
      <c r="CQ33" s="176"/>
    </row>
    <row r="34" spans="1:95" ht="30" customHeight="1" x14ac:dyDescent="0.15">
      <c r="A34" s="162"/>
      <c r="B34" s="159"/>
      <c r="C34" s="253"/>
      <c r="D34" s="180"/>
      <c r="E34" s="17" t="str">
        <f>IF($E$7="","",$E$7)</f>
        <v>身長</v>
      </c>
      <c r="F34" s="18" t="str">
        <f>IF($F$7="","",$F$7)</f>
        <v>体重</v>
      </c>
      <c r="G34" s="13"/>
      <c r="H34" s="162"/>
      <c r="I34" s="159"/>
      <c r="J34" s="163"/>
      <c r="K34" s="212"/>
      <c r="L34" s="37" t="str">
        <f>IF($L$7="","",$L$7)</f>
        <v>上腕背部皮脂厚</v>
      </c>
      <c r="M34" s="38" t="str">
        <f>IF($M$7="","",$M$7)</f>
        <v>肩甲骨下角皮脂厚</v>
      </c>
      <c r="N34" s="13"/>
      <c r="O34" s="162"/>
      <c r="P34" s="159"/>
      <c r="Q34" s="159"/>
      <c r="R34" s="180"/>
      <c r="S34" s="185" t="str">
        <f>IF($S$7="","",$S$7)</f>
        <v>指高</v>
      </c>
      <c r="T34" s="186"/>
      <c r="U34" s="13"/>
      <c r="V34" s="162"/>
      <c r="W34" s="163"/>
      <c r="X34" s="263" t="str">
        <f>IF($X$7="","",$X$7)</f>
        <v>20ｍスプリント</v>
      </c>
      <c r="Y34" s="264"/>
      <c r="Z34" s="264"/>
      <c r="AA34" s="265"/>
      <c r="AB34" s="13"/>
      <c r="AC34" s="162"/>
      <c r="AD34" s="163"/>
      <c r="AE34" s="317" t="str">
        <f>IF($AE$7="","",$AE$7)</f>
        <v>プロアジリティー</v>
      </c>
      <c r="AF34" s="318"/>
      <c r="AG34" s="318"/>
      <c r="AH34" s="319"/>
      <c r="AI34" s="13"/>
      <c r="AJ34" s="162"/>
      <c r="AK34" s="163"/>
      <c r="AL34" s="206" t="str">
        <f>IF($AL$7="","",$AL$7)</f>
        <v>垂直跳び</v>
      </c>
      <c r="AM34" s="207"/>
      <c r="AN34" s="165" t="str">
        <f>IF($AN$7="","",$AN$7)</f>
        <v>ランニングジャンプ</v>
      </c>
      <c r="AO34" s="166"/>
      <c r="AP34" s="13"/>
      <c r="AQ34" s="162"/>
      <c r="AR34" s="163"/>
      <c r="AS34" s="206" t="str">
        <f>IF($AS$7="","",$AS$7)</f>
        <v>ブロックジャンプ（右方向へ）</v>
      </c>
      <c r="AT34" s="207"/>
      <c r="AU34" s="165" t="str">
        <f>IF($AU$7="","",$AU$7)</f>
        <v>ブロックジャンプ（左方向へ）</v>
      </c>
      <c r="AV34" s="166"/>
      <c r="AW34" s="13"/>
      <c r="AX34" s="162"/>
      <c r="AY34" s="168"/>
      <c r="AZ34" s="208" t="str">
        <f>IF($AZ$7="","",$AZ$7)</f>
        <v>両脚３回跳</v>
      </c>
      <c r="BA34" s="209"/>
      <c r="BB34" s="66"/>
      <c r="BC34" s="162"/>
      <c r="BD34" s="168"/>
      <c r="BE34" s="208" t="str">
        <f>IF($BE$7="","",$BE$7)</f>
        <v>オーバーヘッドスロー</v>
      </c>
      <c r="BF34" s="209"/>
      <c r="BG34" s="13"/>
      <c r="BH34" s="162"/>
      <c r="BI34" s="163"/>
      <c r="BJ34" s="203" t="str">
        <f>IF($BJ$7="","",$BJ$7)</f>
        <v>バッククラッチ</v>
      </c>
      <c r="BK34" s="204"/>
      <c r="BL34" s="67" t="s">
        <v>34</v>
      </c>
      <c r="BM34" s="68" t="s">
        <v>35</v>
      </c>
      <c r="BN34" s="13"/>
      <c r="BO34" s="162"/>
      <c r="BP34" s="168"/>
      <c r="BQ34" s="307" t="str">
        <f>IF($BQ$7="","",$BQ$7)</f>
        <v>片脚ファンクショナルリーチ</v>
      </c>
      <c r="BR34" s="308"/>
      <c r="BS34" s="13"/>
      <c r="BT34" s="162"/>
      <c r="BU34" s="168"/>
      <c r="BV34" s="69" t="str">
        <f>IF($BV$7="","",$BV$7)</f>
        <v>YO-YO　テスト</v>
      </c>
      <c r="BW34" s="70" t="str">
        <f>IF($BW$7="","",$BW$7)</f>
        <v>30秒シットアップ</v>
      </c>
      <c r="BX34" s="13"/>
      <c r="BY34" s="162"/>
      <c r="BZ34" s="168"/>
      <c r="CA34" s="156" t="str">
        <f>IF($CA$7="","",$CA$7)</f>
        <v>握力（右）</v>
      </c>
      <c r="CB34" s="157"/>
      <c r="CC34" s="201" t="str">
        <f>IF($CC$7="","",$CC$7)</f>
        <v>握力（左）</v>
      </c>
      <c r="CD34" s="202"/>
      <c r="CE34" s="13"/>
      <c r="CF34" s="162"/>
      <c r="CG34" s="168"/>
      <c r="CH34" s="155" t="str">
        <f>IF($CH$7="","",$CH$7)</f>
        <v>選抜選出歴</v>
      </c>
      <c r="CI34" s="156"/>
      <c r="CJ34" s="156"/>
      <c r="CK34" s="156"/>
      <c r="CL34" s="157"/>
      <c r="CM34" s="377" t="str">
        <f>IF($CM$7="","",$CM$7)</f>
        <v>日本代表選出歴</v>
      </c>
      <c r="CN34" s="378"/>
      <c r="CO34" s="378"/>
      <c r="CP34" s="378"/>
      <c r="CQ34" s="379"/>
    </row>
    <row r="35" spans="1:95" ht="30" customHeight="1" x14ac:dyDescent="0.15">
      <c r="A35" s="162"/>
      <c r="B35" s="159"/>
      <c r="C35" s="253"/>
      <c r="D35" s="180"/>
      <c r="E35" s="19"/>
      <c r="F35" s="20"/>
      <c r="G35" s="13"/>
      <c r="H35" s="162"/>
      <c r="I35" s="159"/>
      <c r="J35" s="163"/>
      <c r="K35" s="212"/>
      <c r="L35" s="39"/>
      <c r="M35" s="20"/>
      <c r="N35" s="13"/>
      <c r="O35" s="162"/>
      <c r="P35" s="159"/>
      <c r="Q35" s="159"/>
      <c r="R35" s="180"/>
      <c r="S35" s="42" t="str">
        <f>IF($S$8="","",$S$8)</f>
        <v>片手</v>
      </c>
      <c r="T35" s="43" t="str">
        <f>IF($T$8="","",$T$8)</f>
        <v>両手</v>
      </c>
      <c r="U35" s="13"/>
      <c r="V35" s="162"/>
      <c r="W35" s="163"/>
      <c r="X35" s="51" t="str">
        <f>IF($X$8="","",$X$8)</f>
        <v>1st（10m）</v>
      </c>
      <c r="Y35" s="52" t="str">
        <f>IF($Y$8="","",$Y$8)</f>
        <v>1st（20m）</v>
      </c>
      <c r="Z35" s="53" t="str">
        <f>IF($Z$8="","",$Z$8)</f>
        <v>2nd（10m）</v>
      </c>
      <c r="AA35" s="54" t="str">
        <f>IF($AA$8="","",$AA$8)</f>
        <v>2nd（20m）</v>
      </c>
      <c r="AB35" s="13"/>
      <c r="AC35" s="162"/>
      <c r="AD35" s="163"/>
      <c r="AE35" s="320" t="str">
        <f>IF($AE$8="","",$AE$8)</f>
        <v>1st</v>
      </c>
      <c r="AF35" s="321"/>
      <c r="AG35" s="322" t="str">
        <f>IF($AG$8="","",$AG$8)</f>
        <v>2nd</v>
      </c>
      <c r="AH35" s="323"/>
      <c r="AI35" s="13"/>
      <c r="AJ35" s="162"/>
      <c r="AK35" s="163"/>
      <c r="AL35" s="71" t="str">
        <f>IF($AL$8="","",$AL$8)</f>
        <v>1st</v>
      </c>
      <c r="AM35" s="72" t="str">
        <f>IF($AM$8="","",$AM$8)</f>
        <v>2nd</v>
      </c>
      <c r="AN35" s="73" t="str">
        <f>IF($AN$8="","",$AN$8)</f>
        <v>1st</v>
      </c>
      <c r="AO35" s="74" t="str">
        <f>IF($AO$8="","",$AO$8)</f>
        <v>2nd</v>
      </c>
      <c r="AP35" s="13"/>
      <c r="AQ35" s="162"/>
      <c r="AR35" s="163"/>
      <c r="AS35" s="71" t="str">
        <f>IF($AS$8="","",$AS$8)</f>
        <v>1st</v>
      </c>
      <c r="AT35" s="72" t="str">
        <f>IF($AT$8="","",$AT$8)</f>
        <v>2nd</v>
      </c>
      <c r="AU35" s="73" t="str">
        <f>IF($AU$8="","",$AU$8)</f>
        <v>1st</v>
      </c>
      <c r="AV35" s="74" t="str">
        <f>IF($AV$8="","",$AV$8)</f>
        <v>2nd</v>
      </c>
      <c r="AW35" s="13"/>
      <c r="AX35" s="162"/>
      <c r="AY35" s="168"/>
      <c r="AZ35" s="75" t="str">
        <f>IF($AZ$8="","",$AZ$8)</f>
        <v>1st</v>
      </c>
      <c r="BA35" s="76" t="str">
        <f>IF($BA$8="","",$BA$8)</f>
        <v>2nd</v>
      </c>
      <c r="BB35" s="77"/>
      <c r="BC35" s="162"/>
      <c r="BD35" s="168"/>
      <c r="BE35" s="75" t="str">
        <f>IF($BE$8="","",$BE$8)</f>
        <v>1st</v>
      </c>
      <c r="BF35" s="76" t="str">
        <f>IF($BF$8="","",$BF$8)</f>
        <v>2nd</v>
      </c>
      <c r="BG35" s="13"/>
      <c r="BH35" s="162"/>
      <c r="BI35" s="163"/>
      <c r="BJ35" s="78" t="str">
        <f>IF($BJ$8="","",$BJ$8)</f>
        <v>右上</v>
      </c>
      <c r="BK35" s="79" t="str">
        <f>IF($BK$8="","",$BK$8)</f>
        <v>左上</v>
      </c>
      <c r="BL35" s="80"/>
      <c r="BM35" s="81"/>
      <c r="BN35" s="13"/>
      <c r="BO35" s="162"/>
      <c r="BP35" s="168"/>
      <c r="BQ35" s="80" t="str">
        <f>IF($BQ$8="","",$BQ$8)</f>
        <v>右手</v>
      </c>
      <c r="BR35" s="82" t="str">
        <f>IF($BR$8="","",$BR$8)</f>
        <v>左手</v>
      </c>
      <c r="BS35" s="13"/>
      <c r="BT35" s="162"/>
      <c r="BU35" s="168"/>
      <c r="BV35" s="83"/>
      <c r="BW35" s="84"/>
      <c r="BX35" s="13"/>
      <c r="BY35" s="162"/>
      <c r="BZ35" s="168"/>
      <c r="CA35" s="85" t="str">
        <f>IF($CA$8="","",$CA$8)</f>
        <v>1st</v>
      </c>
      <c r="CB35" s="86" t="str">
        <f>IF($CB$8="","",$CB$8)</f>
        <v>2nd</v>
      </c>
      <c r="CC35" s="87" t="str">
        <f>IF($CC$8="","",$CC$8)</f>
        <v>1st</v>
      </c>
      <c r="CD35" s="88" t="str">
        <f>IF($CD$8="","",$CD$8)</f>
        <v>2nd</v>
      </c>
      <c r="CE35" s="13"/>
      <c r="CF35" s="162"/>
      <c r="CG35" s="168"/>
      <c r="CH35" s="85" t="str">
        <f>IF($CH$8="","",$CH$8)</f>
        <v>EA</v>
      </c>
      <c r="CI35" s="89" t="str">
        <f>IF($CI$8="","",$CI$8)</f>
        <v>JHT</v>
      </c>
      <c r="CJ35" s="89" t="str">
        <f>IF($CJ$8="","",$CJ$8)</f>
        <v>JH</v>
      </c>
      <c r="CK35" s="89" t="str">
        <f>IF($CK$8="","",$CK$8)</f>
        <v>H</v>
      </c>
      <c r="CL35" s="90" t="str">
        <f>IF($CL$8="","",$CL$8)</f>
        <v>Univ</v>
      </c>
      <c r="CM35" s="90" t="str">
        <f>IF($CM$8="","",$CM$8)</f>
        <v>U16／17</v>
      </c>
      <c r="CN35" s="90" t="str">
        <f>IF($CN$8="","",$CN$8)</f>
        <v>U18／19</v>
      </c>
      <c r="CO35" s="91" t="str">
        <f>IF($CO$8="","",$CO$8)</f>
        <v>U20／21</v>
      </c>
      <c r="CP35" s="91" t="str">
        <f>IF($CP$8="","",$CP$8)</f>
        <v>U23</v>
      </c>
      <c r="CQ35" s="92" t="str">
        <f>IF($CQ$8="","",$CQ$8)</f>
        <v>JPN</v>
      </c>
    </row>
    <row r="36" spans="1:95" ht="30" customHeight="1" x14ac:dyDescent="0.15">
      <c r="A36" s="162"/>
      <c r="B36" s="160"/>
      <c r="C36" s="253"/>
      <c r="D36" s="180"/>
      <c r="E36" s="122" t="str">
        <f>IF($E$9="","",$E$9)</f>
        <v>cm</v>
      </c>
      <c r="F36" s="123" t="str">
        <f>IF($F$9="","",$F$9)</f>
        <v>kg</v>
      </c>
      <c r="G36" s="13"/>
      <c r="H36" s="162"/>
      <c r="I36" s="160"/>
      <c r="J36" s="164"/>
      <c r="K36" s="213"/>
      <c r="L36" s="126" t="str">
        <f>IF($L$9="","",$L$9)</f>
        <v>mm</v>
      </c>
      <c r="M36" s="127" t="str">
        <f>IF($M$9="","",$M$9)</f>
        <v>mm</v>
      </c>
      <c r="N36" s="13"/>
      <c r="O36" s="162"/>
      <c r="P36" s="160"/>
      <c r="Q36" s="160"/>
      <c r="R36" s="180"/>
      <c r="S36" s="129" t="str">
        <f>IF($S$9="","",$S$9)</f>
        <v>cm</v>
      </c>
      <c r="T36" s="130" t="str">
        <f>IF($T$9="","",$T$9)</f>
        <v>cm</v>
      </c>
      <c r="U36" s="13"/>
      <c r="V36" s="162"/>
      <c r="W36" s="164"/>
      <c r="X36" s="131" t="str">
        <f>IF($X$9="","",$X$9)</f>
        <v>sec</v>
      </c>
      <c r="Y36" s="132" t="str">
        <f>IF($Y$9="","",$Y$9)</f>
        <v>sec</v>
      </c>
      <c r="Z36" s="133" t="str">
        <f>IF($Z$9="","",$Z$9)</f>
        <v>sec</v>
      </c>
      <c r="AA36" s="134" t="str">
        <f>IF($AA$9="","",$AA$9)</f>
        <v>sec</v>
      </c>
      <c r="AB36" s="13"/>
      <c r="AC36" s="162"/>
      <c r="AD36" s="164"/>
      <c r="AE36" s="324" t="str">
        <f>IF($AE$9="","",$AE$9)</f>
        <v>sec</v>
      </c>
      <c r="AF36" s="325"/>
      <c r="AG36" s="309" t="str">
        <f>IF($AG$9="","",$AG$9)</f>
        <v>sec</v>
      </c>
      <c r="AH36" s="310"/>
      <c r="AI36" s="13"/>
      <c r="AJ36" s="162"/>
      <c r="AK36" s="164"/>
      <c r="AL36" s="135" t="str">
        <f>IF($AL$9="","",$AL$9)</f>
        <v>cm</v>
      </c>
      <c r="AM36" s="136" t="str">
        <f>IF($AM$9="","",$AM$9)</f>
        <v>cm</v>
      </c>
      <c r="AN36" s="137" t="str">
        <f>IF($AN$9="","",$AN$9)</f>
        <v>cm</v>
      </c>
      <c r="AO36" s="138" t="str">
        <f>IF($AO$9="","",$AO$9)</f>
        <v>cm</v>
      </c>
      <c r="AP36" s="13"/>
      <c r="AQ36" s="162"/>
      <c r="AR36" s="164"/>
      <c r="AS36" s="135" t="str">
        <f>IF($AS$9="","",$AS$9)</f>
        <v>cm</v>
      </c>
      <c r="AT36" s="136" t="str">
        <f>IF($AT$9="","",$AT$9)</f>
        <v>cm</v>
      </c>
      <c r="AU36" s="137" t="str">
        <f>IF($AU$9="","",$AU$9)</f>
        <v>cm</v>
      </c>
      <c r="AV36" s="138" t="str">
        <f>IF($AV$9="","",$AV$9)</f>
        <v>cm</v>
      </c>
      <c r="AW36" s="13"/>
      <c r="AX36" s="162"/>
      <c r="AY36" s="169"/>
      <c r="AZ36" s="139" t="str">
        <f>IF($AZ$9="","",$AZ$9)</f>
        <v>m</v>
      </c>
      <c r="BA36" s="140" t="str">
        <f>IF($BA$9="","",$BA$9)</f>
        <v>m</v>
      </c>
      <c r="BB36" s="93"/>
      <c r="BC36" s="162"/>
      <c r="BD36" s="169"/>
      <c r="BE36" s="139" t="str">
        <f>IF($BE$9="","",$BE$9)</f>
        <v>m</v>
      </c>
      <c r="BF36" s="141" t="str">
        <f>IF($BF$9="","",$BF$9)</f>
        <v>m</v>
      </c>
      <c r="BG36" s="13"/>
      <c r="BH36" s="162"/>
      <c r="BI36" s="164"/>
      <c r="BJ36" s="142" t="str">
        <f>IF($BJ$9="","",$BJ$9)</f>
        <v>cm</v>
      </c>
      <c r="BK36" s="143" t="str">
        <f>IF($BK$9="","",$BK$9)</f>
        <v>cm</v>
      </c>
      <c r="BL36" s="144" t="str">
        <f>IF($BL$9="","",$BL$9)</f>
        <v>cm</v>
      </c>
      <c r="BM36" s="145" t="str">
        <f>IF($BM$9="","",$BM$9)</f>
        <v>cm</v>
      </c>
      <c r="BN36" s="13"/>
      <c r="BO36" s="162"/>
      <c r="BP36" s="169"/>
      <c r="BQ36" s="143" t="str">
        <f>IF($BQ$9="","",$BQ$9)</f>
        <v>cm</v>
      </c>
      <c r="BR36" s="145" t="str">
        <f>IF($BR$9="","",$BR$9)</f>
        <v>cm</v>
      </c>
      <c r="BS36" s="13"/>
      <c r="BT36" s="162"/>
      <c r="BU36" s="169"/>
      <c r="BV36" s="147" t="str">
        <f>IF($BV$9="","",$BV$9)</f>
        <v>m</v>
      </c>
      <c r="BW36" s="94" t="str">
        <f>IF($BW$9="","",$BW$9)</f>
        <v>回</v>
      </c>
      <c r="BX36" s="13"/>
      <c r="BY36" s="162"/>
      <c r="BZ36" s="169"/>
      <c r="CA36" s="148" t="str">
        <f>IF($CA$9="","",$CA$9)</f>
        <v>kg</v>
      </c>
      <c r="CB36" s="149" t="str">
        <f>IF($CB$9="","",$CB$9)</f>
        <v>kg</v>
      </c>
      <c r="CC36" s="149" t="str">
        <f>IF($CC$9="","",$CC$9)</f>
        <v>kg</v>
      </c>
      <c r="CD36" s="150" t="str">
        <f>IF($CD$9="","",$CD$9)</f>
        <v>kg</v>
      </c>
      <c r="CE36" s="13"/>
      <c r="CF36" s="162"/>
      <c r="CG36" s="169"/>
      <c r="CH36" s="95" t="str">
        <f>IF($CH$9="","",$CH$9)</f>
        <v>年</v>
      </c>
      <c r="CI36" s="95" t="str">
        <f>IF($CI$9="","",$CI$9)</f>
        <v>年</v>
      </c>
      <c r="CJ36" s="95" t="str">
        <f>IF($CJ$9="","",$CJ$9)</f>
        <v>年</v>
      </c>
      <c r="CK36" s="95" t="str">
        <f>IF($CK$9="","",$CK$9)</f>
        <v>年</v>
      </c>
      <c r="CL36" s="95" t="str">
        <f>IF($CL$9="","",$CL$9)</f>
        <v>年</v>
      </c>
      <c r="CM36" s="95" t="str">
        <f>IF($CM$9="","",$CM$9)</f>
        <v>年</v>
      </c>
      <c r="CN36" s="95" t="str">
        <f>IF($CN$9="","",$CN$9)</f>
        <v>年</v>
      </c>
      <c r="CO36" s="95" t="str">
        <f>IF($CO$9="","",$CO$9)</f>
        <v>年</v>
      </c>
      <c r="CP36" s="95" t="str">
        <f>IF($CP$9="","",$CP$9)</f>
        <v>年</v>
      </c>
      <c r="CQ36" s="96" t="str">
        <f>IF($CQ$9="","",$CQ$9)</f>
        <v>年</v>
      </c>
    </row>
    <row r="37" spans="1:95" ht="30" customHeight="1" x14ac:dyDescent="0.15">
      <c r="A37" s="21" t="str">
        <f>IF($A$10="","",$A$10)</f>
        <v/>
      </c>
      <c r="B37" s="22" t="str">
        <f>IF($B$10="","",$B$10)</f>
        <v/>
      </c>
      <c r="C37" s="22" t="str">
        <f>IF($C$10="","",$C$10)</f>
        <v>ひらがな</v>
      </c>
      <c r="D37" s="23" t="str">
        <f>IF($D$10="","",$D$10)</f>
        <v>西暦</v>
      </c>
      <c r="E37" s="24" t="str">
        <f>IF($E$10="","",$E$10)</f>
        <v>小数点第一位</v>
      </c>
      <c r="F37" s="25" t="str">
        <f>IF($F$10="","",$F$10)</f>
        <v>小数点第二位</v>
      </c>
      <c r="G37" s="13"/>
      <c r="H37" s="21" t="str">
        <f>IF($H$10="","",$H$10)</f>
        <v/>
      </c>
      <c r="I37" s="112" t="str">
        <f>IF($I$10="","",$I$10)</f>
        <v/>
      </c>
      <c r="J37" s="236" t="str">
        <f>IF($J$10="","",$J$10)</f>
        <v>複数可</v>
      </c>
      <c r="K37" s="237"/>
      <c r="L37" s="24" t="str">
        <f>IF($L$10="","",$L$10)</f>
        <v>小数点第一位</v>
      </c>
      <c r="M37" s="25" t="str">
        <f>IF($M$10="","",$M$10)</f>
        <v>小数点第一位</v>
      </c>
      <c r="N37" s="13"/>
      <c r="O37" s="21" t="str">
        <f>IF($O$10="","",$O$10)</f>
        <v/>
      </c>
      <c r="P37" s="112" t="str">
        <f>IF($P$10="","",$P$10)</f>
        <v/>
      </c>
      <c r="Q37" s="22" t="str">
        <f>IF($Q$10="","",$Q$10)</f>
        <v>漢字</v>
      </c>
      <c r="R37" s="44" t="str">
        <f>IF($R$10="","",$R$10)</f>
        <v/>
      </c>
      <c r="S37" s="24" t="str">
        <f>IF($S$10="","",$S$10)</f>
        <v>小数点第一位</v>
      </c>
      <c r="T37" s="25" t="str">
        <f>IF($T$10="","",$T$10)</f>
        <v>小数点第一位</v>
      </c>
      <c r="U37" s="13"/>
      <c r="V37" s="21" t="str">
        <f>IF($V$10="","",$V$10)</f>
        <v/>
      </c>
      <c r="W37" s="55" t="str">
        <f>IF($W$10="","",$W$10)</f>
        <v/>
      </c>
      <c r="X37" s="24" t="str">
        <f>IF($X$10="","",$X$10)</f>
        <v>小数点第二位</v>
      </c>
      <c r="Y37" s="56" t="str">
        <f>IF($Y$10="","",$Y$10)</f>
        <v>小数点第二位</v>
      </c>
      <c r="Z37" s="56" t="str">
        <f>IF($Z$10="","",$Z$10)</f>
        <v>小数点第二位</v>
      </c>
      <c r="AA37" s="25" t="str">
        <f>IF($AA$10="","",$AA$10)</f>
        <v>小数点第二位</v>
      </c>
      <c r="AB37" s="13"/>
      <c r="AC37" s="21" t="str">
        <f>IF($AC$10="","",$AC$10)</f>
        <v/>
      </c>
      <c r="AD37" s="55" t="str">
        <f>IF($AD$10="","",$AD$10)</f>
        <v/>
      </c>
      <c r="AE37" s="370" t="str">
        <f>IF($AE$10="","",$AE$10)</f>
        <v>小数点第二位</v>
      </c>
      <c r="AF37" s="371"/>
      <c r="AG37" s="372" t="str">
        <f>IF($AG$10="","",$AG$10)</f>
        <v>小数点第二位</v>
      </c>
      <c r="AH37" s="373"/>
      <c r="AI37" s="13"/>
      <c r="AJ37" s="21" t="str">
        <f>IF($AJ$10="","",$AJ$10)</f>
        <v/>
      </c>
      <c r="AK37" s="55" t="str">
        <f>IF($AK$10="","",$AK$10)</f>
        <v/>
      </c>
      <c r="AL37" s="24" t="str">
        <f>IF($AL$10="","",$AL$10)</f>
        <v>小数点第零位</v>
      </c>
      <c r="AM37" s="56" t="str">
        <f>IF($AM$10="","",$AM$10)</f>
        <v>小数点第零位</v>
      </c>
      <c r="AN37" s="56" t="str">
        <f>IF($AN$10="","",$AN$10)</f>
        <v>小数点第零位</v>
      </c>
      <c r="AO37" s="25" t="str">
        <f>IF($AO$10="","",$AO$10)</f>
        <v>小数点第零位</v>
      </c>
      <c r="AP37" s="13"/>
      <c r="AQ37" s="21" t="str">
        <f>IF($AQ$10="","",$AQ$10)</f>
        <v/>
      </c>
      <c r="AR37" s="55" t="str">
        <f>IF($AR$10="","",$AR$10)</f>
        <v/>
      </c>
      <c r="AS37" s="24" t="str">
        <f>IF($AS$10="","",$AS$10)</f>
        <v>小数点第零位</v>
      </c>
      <c r="AT37" s="56" t="str">
        <f>IF($AT$10="","",$AT$10)</f>
        <v>小数点第零位</v>
      </c>
      <c r="AU37" s="56" t="str">
        <f>IF($AU$10="","",$AU$10)</f>
        <v>小数点第零位</v>
      </c>
      <c r="AV37" s="25" t="str">
        <f>IF($AV$10="","",$AV$10)</f>
        <v>小数点第零位</v>
      </c>
      <c r="AW37" s="13"/>
      <c r="AX37" s="21" t="str">
        <f>IF($AX$10="","",$AX$10)</f>
        <v/>
      </c>
      <c r="AY37" s="97" t="str">
        <f>IF($AY$10="","",$AY$10)</f>
        <v/>
      </c>
      <c r="AZ37" s="24" t="str">
        <f>IF($AZ$10="","",$AZ$10)</f>
        <v>小数点第二位</v>
      </c>
      <c r="BA37" s="25" t="str">
        <f>IF($BA$10="","",$BA$10)</f>
        <v>小数点第二位</v>
      </c>
      <c r="BB37" s="65"/>
      <c r="BC37" s="21" t="str">
        <f>IF($BC$10="","",$BC$10)</f>
        <v/>
      </c>
      <c r="BD37" s="97" t="str">
        <f>IF($BD$10="","",$BD$10)</f>
        <v/>
      </c>
      <c r="BE37" s="24" t="str">
        <f>IF($BE$10="","",$BE$10)</f>
        <v>小数点第二位</v>
      </c>
      <c r="BF37" s="25" t="str">
        <f>IF($BF$10="","",$BF$10)</f>
        <v>小数点第二位</v>
      </c>
      <c r="BG37" s="13"/>
      <c r="BH37" s="21" t="str">
        <f>IF($BH$10="","",$BH$10)</f>
        <v/>
      </c>
      <c r="BI37" s="55" t="str">
        <f>IF($BI$10="","",$BI$10)</f>
        <v/>
      </c>
      <c r="BJ37" s="24" t="str">
        <f>IF($BJ$10="","",$BJ$10)</f>
        <v>小数点第一位</v>
      </c>
      <c r="BK37" s="56" t="str">
        <f>IF($BK$10="","",$BK$10)</f>
        <v>小数点第一位</v>
      </c>
      <c r="BL37" s="56" t="str">
        <f>IF($BL$10="","",$BL$10)</f>
        <v>小数点第一位</v>
      </c>
      <c r="BM37" s="25" t="str">
        <f>IF($BM$10="","",$BM$10)</f>
        <v>小数点第一位</v>
      </c>
      <c r="BN37" s="13"/>
      <c r="BO37" s="21" t="str">
        <f>IF($BO$10="","",$BO$10)</f>
        <v/>
      </c>
      <c r="BP37" s="97" t="str">
        <f>IF($BP$10="","",$BP$10)</f>
        <v/>
      </c>
      <c r="BQ37" s="56" t="str">
        <f>IF($BQ$10="","",$BQ$10)</f>
        <v>小数点第一位</v>
      </c>
      <c r="BR37" s="25" t="str">
        <f>IF($BR$10="","",$BR$10)</f>
        <v>小数点第一位</v>
      </c>
      <c r="BS37" s="13"/>
      <c r="BT37" s="21" t="str">
        <f>IF($BT$10="","",$BT$10)</f>
        <v/>
      </c>
      <c r="BU37" s="97" t="str">
        <f>IF($BU$10="","",$BU$10)</f>
        <v/>
      </c>
      <c r="BV37" s="98" t="str">
        <f>IF($BV$10="","",$BV$10)</f>
        <v>小数点第零位</v>
      </c>
      <c r="BW37" s="25" t="str">
        <f>IF($BW$10="","",$BW$10)</f>
        <v>小数点第零位</v>
      </c>
      <c r="BX37" s="13"/>
      <c r="BY37" s="21" t="str">
        <f>IF($BY$10="","",$BY10)</f>
        <v/>
      </c>
      <c r="BZ37" s="97" t="str">
        <f>IF($BZ$10="","",$BZ10)</f>
        <v/>
      </c>
      <c r="CA37" s="98" t="str">
        <f>IF($CA$10="","",$CA10)</f>
        <v>小数点第一位</v>
      </c>
      <c r="CB37" s="56" t="str">
        <f>IF($CB$10="","",$CB$10)</f>
        <v>小数点第一位</v>
      </c>
      <c r="CC37" s="56" t="str">
        <f>IF($CC$10="","",$CC$10)</f>
        <v>小数点第一位</v>
      </c>
      <c r="CD37" s="25" t="str">
        <f>IF($CD$10="","",$CD$10)</f>
        <v>小数点第一位</v>
      </c>
      <c r="CE37" s="13"/>
      <c r="CF37" s="21" t="str">
        <f>IF($CF$10="","",$CF$10)</f>
        <v/>
      </c>
      <c r="CG37" s="97" t="str">
        <f>IF($CG$10="","",$CG$10)</f>
        <v/>
      </c>
      <c r="CH37" s="98" t="str">
        <f>IF($CH$10="","",$CH$10)</f>
        <v/>
      </c>
      <c r="CI37" s="56" t="str">
        <f>IF($CI$10="","",$CI$10)</f>
        <v/>
      </c>
      <c r="CJ37" s="56" t="str">
        <f>IF($CJ$10="","",$CJ$10)</f>
        <v/>
      </c>
      <c r="CK37" s="98" t="str">
        <f>IF($CK$10="","",$CK$10)</f>
        <v/>
      </c>
      <c r="CL37" s="99" t="str">
        <f>IF($CL$10="","",$CL$10)</f>
        <v/>
      </c>
      <c r="CM37" s="100"/>
      <c r="CN37" s="100" t="str">
        <f>IF($CN$10="","",$CN$10)</f>
        <v/>
      </c>
      <c r="CO37" s="99" t="str">
        <f>IF($CO$10="","",$CO$10)</f>
        <v/>
      </c>
      <c r="CP37" s="99" t="str">
        <f>IF($CP$10="","",$CP$10)</f>
        <v/>
      </c>
      <c r="CQ37" s="101" t="str">
        <f>IF($CQ$10="","",$CQ$10)</f>
        <v/>
      </c>
    </row>
    <row r="38" spans="1:95" ht="30" customHeight="1" x14ac:dyDescent="0.15">
      <c r="A38" s="124">
        <f ca="1">IF(入力!$C$4&gt;1,OFFSET(入力!E3,QUOTIENT(入力!$C$3,入力!$C$4)+IF(MOD(入力!$C$3,入力!$C$4)&gt;0,1,0),),"")</f>
        <v>11</v>
      </c>
      <c r="B38" s="40" t="str">
        <f ca="1">IF(入力!$C$4&gt;1,OFFSET(入力!F3,QUOTIENT(入力!$C$3,入力!$C$4)+IF(MOD(入力!$C$3,入力!$C$4)&gt;0,1,0),),"")</f>
        <v>十一</v>
      </c>
      <c r="C38" s="27" t="str">
        <f>IF($C$11="","",$C$11)</f>
        <v>　</v>
      </c>
      <c r="D38" s="28" t="str">
        <f>IF($D$11="","",$D$11)</f>
        <v>　　　　　　年　　　月　　　日</v>
      </c>
      <c r="E38" s="29" t="str">
        <f>IF($E$11="","",$E$11)</f>
        <v>　　　　．</v>
      </c>
      <c r="F38" s="30" t="str">
        <f>IF($F$11="","",$F$11)</f>
        <v>　　　．</v>
      </c>
      <c r="G38" s="13"/>
      <c r="H38" s="124">
        <f ca="1">IF($A$38="","",$A$38)</f>
        <v>11</v>
      </c>
      <c r="I38" s="40" t="str">
        <f ca="1">IF($B$38="","",$B$38)</f>
        <v>十一</v>
      </c>
      <c r="J38" s="234" t="str">
        <f>IF($J$11="","",$J$11)</f>
        <v>WS ／ OH ／ OP ／ MB ／ S ／ L ／ R ／ RS</v>
      </c>
      <c r="K38" s="235"/>
      <c r="L38" s="29" t="str">
        <f>IF($L$11="","",$L$11)</f>
        <v>　　　　．</v>
      </c>
      <c r="M38" s="30" t="str">
        <f>IF($M$11="","",$M$11)</f>
        <v>　　　　．</v>
      </c>
      <c r="N38" s="13"/>
      <c r="O38" s="124">
        <f ca="1">IF($A$38="","",$A$38)</f>
        <v>11</v>
      </c>
      <c r="P38" s="40" t="str">
        <f ca="1">IF($B$38="","",$B$38)</f>
        <v>十一</v>
      </c>
      <c r="Q38" s="45"/>
      <c r="R38" s="46" t="str">
        <f>IF($R$11="","",$R$11)</f>
        <v>右　／　左　／　両</v>
      </c>
      <c r="S38" s="29" t="str">
        <f>IF($S$11="","",$S$11)</f>
        <v>　　　　．</v>
      </c>
      <c r="T38" s="30" t="str">
        <f>IF($T$11="","",$T$11)</f>
        <v>　　　　．</v>
      </c>
      <c r="U38" s="13"/>
      <c r="V38" s="124">
        <f ca="1">IF($A$38="","",$A$38)</f>
        <v>11</v>
      </c>
      <c r="W38" s="40" t="str">
        <f ca="1">IF($B$38="","",$B$38)</f>
        <v>十一</v>
      </c>
      <c r="X38" s="29" t="str">
        <f>IF($X$11="","",$X$11)</f>
        <v>　　　．</v>
      </c>
      <c r="Y38" s="57" t="str">
        <f>IF($Y$11="","",$Y$11)</f>
        <v>　　　．</v>
      </c>
      <c r="Z38" s="57" t="str">
        <f>IF($Z$11="","",$Z$11)</f>
        <v>　　　．</v>
      </c>
      <c r="AA38" s="30" t="str">
        <f>IF($AA$11="","",$AA$11)</f>
        <v>　　　．</v>
      </c>
      <c r="AB38" s="13"/>
      <c r="AC38" s="124">
        <f ca="1">IF($A$38="","",$A$38)</f>
        <v>11</v>
      </c>
      <c r="AD38" s="40" t="str">
        <f ca="1">IF($B$38="","",$B$38)</f>
        <v>十一</v>
      </c>
      <c r="AE38" s="293" t="str">
        <f t="shared" ref="AE38:AE47" si="50">IF($AE$11="","",$AE$11)</f>
        <v>　　．</v>
      </c>
      <c r="AF38" s="294"/>
      <c r="AG38" s="293" t="str">
        <f t="shared" ref="AG38:AG47" si="51">IF($AG$11="","",$AG$11)</f>
        <v>　　．</v>
      </c>
      <c r="AH38" s="296"/>
      <c r="AI38" s="13"/>
      <c r="AJ38" s="124">
        <f ca="1">IF($A$38="","",$A$38)</f>
        <v>11</v>
      </c>
      <c r="AK38" s="40" t="str">
        <f ca="1">IF($B$38="","",$B$38)</f>
        <v>十一</v>
      </c>
      <c r="AL38" s="29" t="str">
        <f>IF($AL$11="","",$AL$11)</f>
        <v/>
      </c>
      <c r="AM38" s="57" t="str">
        <f>IF($AM$11="","",$AM$11)</f>
        <v/>
      </c>
      <c r="AN38" s="57" t="str">
        <f>IF($AN$11="","",$AN$11)</f>
        <v/>
      </c>
      <c r="AO38" s="30" t="str">
        <f>IF($AO$11="","",$AO$11)</f>
        <v/>
      </c>
      <c r="AP38" s="13"/>
      <c r="AQ38" s="124">
        <f ca="1">IF($A$38="","",$A$38)</f>
        <v>11</v>
      </c>
      <c r="AR38" s="40" t="str">
        <f ca="1">IF($B$38="","",$B$38)</f>
        <v>十一</v>
      </c>
      <c r="AS38" s="29" t="str">
        <f>IF($AS$11="","",$AS$11)</f>
        <v/>
      </c>
      <c r="AT38" s="57" t="str">
        <f>IF($AT$11="","",$AT$11)</f>
        <v/>
      </c>
      <c r="AU38" s="57" t="str">
        <f>IF($AU$11="","",$AU$11)</f>
        <v/>
      </c>
      <c r="AV38" s="30" t="str">
        <f>IF($AV$11="","",$AV$11)</f>
        <v/>
      </c>
      <c r="AW38" s="13"/>
      <c r="AX38" s="124">
        <f ca="1">IF($A$38="","",$A$38)</f>
        <v>11</v>
      </c>
      <c r="AY38" s="40" t="str">
        <f ca="1">IF($B$38="","",$B$38)</f>
        <v>十一</v>
      </c>
      <c r="AZ38" s="29" t="str">
        <f>IF($AZ$11="","",$AZ$11)</f>
        <v>　　　　　　．</v>
      </c>
      <c r="BA38" s="102" t="str">
        <f>IF($BA$11="","",$BA$11)</f>
        <v>　　　　　　．</v>
      </c>
      <c r="BB38" s="103"/>
      <c r="BC38" s="124">
        <f ca="1">IF($A$38="","",$A$38)</f>
        <v>11</v>
      </c>
      <c r="BD38" s="40" t="str">
        <f ca="1">IF($B$38="","",$B$38)</f>
        <v>十一</v>
      </c>
      <c r="BE38" s="29" t="str">
        <f>IF($BE$11="","",$BE$11)</f>
        <v>　　　　　　．</v>
      </c>
      <c r="BF38" s="102" t="str">
        <f>IF($BF$11="","",$BF$11)</f>
        <v>　　　　　　．</v>
      </c>
      <c r="BG38" s="13"/>
      <c r="BH38" s="124">
        <f ca="1">IF($A$38="","",$A$38)</f>
        <v>11</v>
      </c>
      <c r="BI38" s="40" t="str">
        <f ca="1">IF($B$38="","",$B$38)</f>
        <v>十一</v>
      </c>
      <c r="BJ38" s="29" t="str">
        <f>IF($BJ$11="","",$BJ$11)</f>
        <v>　　　　．</v>
      </c>
      <c r="BK38" s="57" t="str">
        <f>IF($BK$11="","",$BK$11)</f>
        <v>　　　　．</v>
      </c>
      <c r="BL38" s="57" t="str">
        <f>IF($BL$11="","",$BL$11)</f>
        <v>　　　　．</v>
      </c>
      <c r="BM38" s="30" t="str">
        <f>IF($BM$11="","",$BM$11)</f>
        <v>　　　　．</v>
      </c>
      <c r="BN38" s="13"/>
      <c r="BO38" s="124">
        <f ca="1">IF($A$38="","",$A$38)</f>
        <v>11</v>
      </c>
      <c r="BP38" s="40" t="str">
        <f ca="1">IF($B$38="","",$B$38)</f>
        <v>十一</v>
      </c>
      <c r="BQ38" s="29" t="str">
        <f>IF($BQ$11="","",$BQ$11)</f>
        <v>　　　　　　　　．</v>
      </c>
      <c r="BR38" s="30" t="str">
        <f>IF($BR$11="","",$BR$11)</f>
        <v>　　　　　　　　．</v>
      </c>
      <c r="BS38" s="13"/>
      <c r="BT38" s="124">
        <f ca="1">IF($A$38="","",$A$38)</f>
        <v>11</v>
      </c>
      <c r="BU38" s="104" t="str">
        <f ca="1">IF($B$38="","",$B$38)</f>
        <v>十一</v>
      </c>
      <c r="BV38" s="113" t="str">
        <f>IF($BV$11="","",$BV$11)</f>
        <v/>
      </c>
      <c r="BW38" s="102" t="str">
        <f>IF($BW$11="","",$BW$11)</f>
        <v/>
      </c>
      <c r="BX38" s="13"/>
      <c r="BY38" s="124">
        <f ca="1">IF($A$38="","",$A$38)</f>
        <v>11</v>
      </c>
      <c r="BZ38" s="40" t="str">
        <f ca="1">IF($B$38="","",$B$38)</f>
        <v>十一</v>
      </c>
      <c r="CA38" s="29" t="str">
        <f>IF($CA$11="","",$CA$11)</f>
        <v>　　　　．</v>
      </c>
      <c r="CB38" s="57" t="str">
        <f>IF($CB$11="","",$CB$11)</f>
        <v>　　　　．</v>
      </c>
      <c r="CC38" s="57" t="str">
        <f>IF($CC$11="","",$CC$11)</f>
        <v>　　　　．</v>
      </c>
      <c r="CD38" s="30" t="str">
        <f>IF($CD$11="","",$CD$11)</f>
        <v>　　　　．</v>
      </c>
      <c r="CE38" s="13"/>
      <c r="CF38" s="124">
        <f ca="1">IF($A$38="","",$A$38)</f>
        <v>11</v>
      </c>
      <c r="CG38" s="40" t="str">
        <f ca="1">IF($B$38="","",$B$38)</f>
        <v>十一</v>
      </c>
      <c r="CH38" s="105" t="str">
        <f>IF($CH$11="","",$CH$11)</f>
        <v>年</v>
      </c>
      <c r="CI38" s="106" t="str">
        <f>IF($CI$11="","",$CI$11)</f>
        <v>年</v>
      </c>
      <c r="CJ38" s="106" t="str">
        <f>IF($CJ$11="","",$CJ$11)</f>
        <v>年</v>
      </c>
      <c r="CK38" s="106" t="str">
        <f>IF($CK$11="","",$CK$11)</f>
        <v>年</v>
      </c>
      <c r="CL38" s="106" t="str">
        <f>IF($CL$11="","",$CL$11)</f>
        <v>年</v>
      </c>
      <c r="CM38" s="106" t="str">
        <f>IF($CM$11="","",$CM$11)</f>
        <v>年</v>
      </c>
      <c r="CN38" s="106" t="str">
        <f>IF($CN$11="","",$CN$11)</f>
        <v>年</v>
      </c>
      <c r="CO38" s="106" t="str">
        <f>IF($CO$11="","",$CO$11)</f>
        <v>年</v>
      </c>
      <c r="CP38" s="106" t="str">
        <f>IF($CP$11="","",$CP$11)</f>
        <v>年</v>
      </c>
      <c r="CQ38" s="107" t="str">
        <f>IF($CQ$11="","",$CQ$11)</f>
        <v>年</v>
      </c>
    </row>
    <row r="39" spans="1:95" ht="30" customHeight="1" x14ac:dyDescent="0.15">
      <c r="A39" s="124">
        <f ca="1">IF(AND(入力!$C$4&gt;1,OR(QUOTIENT(入力!$C$3,入力!$C$4)&gt;1,AND(QUOTIENT(入力!$C$3,入力!$C$4)&gt;0,MOD(入力!$C$3,入力!$C$4)&gt;1))),OFFSET(入力!E3,QUOTIENT(入力!$C$3,入力!$C$4)+IF(MOD(入力!$C$3,入力!$C$4)&gt;0,1,0)+1,),"")</f>
        <v>12</v>
      </c>
      <c r="B39" s="40" t="str">
        <f ca="1">IF(AND(入力!$C$4&gt;1,OR(QUOTIENT(入力!$C$3,入力!$C$4)&gt;1,AND(QUOTIENT(入力!$C$3,入力!$C$4)&gt;0,MOD(入力!$C$3,入力!$C$4)&gt;1))),OFFSET(入力!F3,QUOTIENT(入力!$C$3,入力!$C$4)+IF(MOD(入力!$C$3,入力!$C$4)&gt;0,1,0)+1,),"")</f>
        <v>十二</v>
      </c>
      <c r="C39" s="27" t="str">
        <f>IF($C$11="","",$C$11)</f>
        <v>　</v>
      </c>
      <c r="D39" s="28" t="str">
        <f>IF($D$11="","",$D$11)</f>
        <v>　　　　　　年　　　月　　　日</v>
      </c>
      <c r="E39" s="29" t="str">
        <f t="shared" ref="E39:E47" si="52">IF($E$11="","",$E$11)</f>
        <v>　　　　．</v>
      </c>
      <c r="F39" s="30" t="str">
        <f>IF($F$11="","",$F$11)</f>
        <v>　　　．</v>
      </c>
      <c r="G39" s="13"/>
      <c r="H39" s="124">
        <f ca="1">IF($A$39="","",$A$39)</f>
        <v>12</v>
      </c>
      <c r="I39" s="40" t="str">
        <f ca="1">IF($B$39="","",$B$39)</f>
        <v>十二</v>
      </c>
      <c r="J39" s="234" t="str">
        <f t="shared" ref="J39:J47" si="53">IF($J$11="","",$J$11)</f>
        <v>WS ／ OH ／ OP ／ MB ／ S ／ L ／ R ／ RS</v>
      </c>
      <c r="K39" s="235"/>
      <c r="L39" s="29" t="str">
        <f t="shared" ref="L39:L47" si="54">IF($L$11="","",$L$11)</f>
        <v>　　　　．</v>
      </c>
      <c r="M39" s="30" t="str">
        <f t="shared" ref="M39:M47" si="55">IF($M$11="","",$M$11)</f>
        <v>　　　　．</v>
      </c>
      <c r="N39" s="13"/>
      <c r="O39" s="124">
        <f ca="1">IF($A$39="","",$A$39)</f>
        <v>12</v>
      </c>
      <c r="P39" s="40" t="str">
        <f ca="1">IF($B$39="","",$B$39)</f>
        <v>十二</v>
      </c>
      <c r="Q39" s="45"/>
      <c r="R39" s="46" t="str">
        <f t="shared" ref="R39:R47" si="56">IF($R$11="","",$R$11)</f>
        <v>右　／　左　／　両</v>
      </c>
      <c r="S39" s="29" t="str">
        <f t="shared" ref="S39:S47" si="57">IF($S$11="","",$S$11)</f>
        <v>　　　　．</v>
      </c>
      <c r="T39" s="30" t="str">
        <f t="shared" ref="T39:T47" si="58">IF($T$11="","",$T$11)</f>
        <v>　　　　．</v>
      </c>
      <c r="U39" s="13"/>
      <c r="V39" s="124">
        <f ca="1">IF($A$39="","",$A$39)</f>
        <v>12</v>
      </c>
      <c r="W39" s="40" t="str">
        <f ca="1">IF($B$39="","",$B$39)</f>
        <v>十二</v>
      </c>
      <c r="X39" s="29" t="str">
        <f t="shared" ref="X39:X47" si="59">IF($X$11="","",$X$11)</f>
        <v>　　　．</v>
      </c>
      <c r="Y39" s="57" t="str">
        <f t="shared" ref="Y39:Y47" si="60">IF($Y$11="","",$Y$11)</f>
        <v>　　　．</v>
      </c>
      <c r="Z39" s="57" t="str">
        <f t="shared" ref="Z39:Z47" si="61">IF($Z$11="","",$Z$11)</f>
        <v>　　　．</v>
      </c>
      <c r="AA39" s="30" t="str">
        <f t="shared" ref="AA39:AA47" si="62">IF($AA$11="","",$AA$11)</f>
        <v>　　　．</v>
      </c>
      <c r="AB39" s="13"/>
      <c r="AC39" s="124">
        <f ca="1">IF($A$39="","",$A$39)</f>
        <v>12</v>
      </c>
      <c r="AD39" s="40" t="str">
        <f ca="1">IF($B$39="","",$B$39)</f>
        <v>十二</v>
      </c>
      <c r="AE39" s="293" t="str">
        <f t="shared" si="50"/>
        <v>　　．</v>
      </c>
      <c r="AF39" s="294"/>
      <c r="AG39" s="295" t="str">
        <f t="shared" si="51"/>
        <v>　　．</v>
      </c>
      <c r="AH39" s="296"/>
      <c r="AI39" s="13"/>
      <c r="AJ39" s="124">
        <f ca="1">IF($A$39="","",$A$39)</f>
        <v>12</v>
      </c>
      <c r="AK39" s="40" t="str">
        <f ca="1">IF($B$39="","",$B$39)</f>
        <v>十二</v>
      </c>
      <c r="AL39" s="29" t="str">
        <f t="shared" ref="AL39:AL47" si="63">IF($AL$11="","",$AL$11)</f>
        <v/>
      </c>
      <c r="AM39" s="57" t="str">
        <f t="shared" ref="AM39:AM47" si="64">IF($AM$11="","",$AM$11)</f>
        <v/>
      </c>
      <c r="AN39" s="57" t="str">
        <f t="shared" ref="AN39:AN47" si="65">IF($AN$11="","",$AN$11)</f>
        <v/>
      </c>
      <c r="AO39" s="30" t="str">
        <f t="shared" ref="AO39:AO47" si="66">IF($AO$11="","",$AO$11)</f>
        <v/>
      </c>
      <c r="AP39" s="13"/>
      <c r="AQ39" s="124">
        <f ca="1">IF($A$39="","",$A$39)</f>
        <v>12</v>
      </c>
      <c r="AR39" s="40" t="str">
        <f ca="1">IF($B$39="","",$B$39)</f>
        <v>十二</v>
      </c>
      <c r="AS39" s="29" t="str">
        <f t="shared" ref="AS39:AS47" si="67">IF($AS$11="","",$AS$11)</f>
        <v/>
      </c>
      <c r="AT39" s="57" t="str">
        <f t="shared" ref="AT39:AT47" si="68">IF($AT$11="","",$AT$11)</f>
        <v/>
      </c>
      <c r="AU39" s="57" t="str">
        <f t="shared" ref="AU39:AU47" si="69">IF($AU$11="","",$AU$11)</f>
        <v/>
      </c>
      <c r="AV39" s="30" t="str">
        <f t="shared" ref="AV39:AV47" si="70">IF($AV$11="","",$AV$11)</f>
        <v/>
      </c>
      <c r="AW39" s="13"/>
      <c r="AX39" s="124">
        <f ca="1">IF($A$39="","",$A$39)</f>
        <v>12</v>
      </c>
      <c r="AY39" s="40" t="str">
        <f ca="1">IF($B$39="","",$B$39)</f>
        <v>十二</v>
      </c>
      <c r="AZ39" s="29" t="str">
        <f t="shared" ref="AZ39:AZ47" si="71">IF($AZ$11="","",$AZ$11)</f>
        <v>　　　　　　．</v>
      </c>
      <c r="BA39" s="102" t="str">
        <f t="shared" ref="BA39:BA47" si="72">IF($BA$11="","",$BA$11)</f>
        <v>　　　　　　．</v>
      </c>
      <c r="BB39" s="103"/>
      <c r="BC39" s="124">
        <f ca="1">IF($A$39="","",$A$39)</f>
        <v>12</v>
      </c>
      <c r="BD39" s="40" t="str">
        <f ca="1">IF($B$39="","",$B$39)</f>
        <v>十二</v>
      </c>
      <c r="BE39" s="29" t="str">
        <f t="shared" ref="BE39:BE47" si="73">IF($BE$11="","",$BE$11)</f>
        <v>　　　　　　．</v>
      </c>
      <c r="BF39" s="102" t="str">
        <f t="shared" ref="BF39:BF47" si="74">IF($BF$11="","",$BF$11)</f>
        <v>　　　　　　．</v>
      </c>
      <c r="BG39" s="13"/>
      <c r="BH39" s="124">
        <f ca="1">IF($A$39="","",$A$39)</f>
        <v>12</v>
      </c>
      <c r="BI39" s="40" t="str">
        <f ca="1">IF($B$39="","",$B$39)</f>
        <v>十二</v>
      </c>
      <c r="BJ39" s="29" t="str">
        <f t="shared" ref="BJ39:BJ47" si="75">IF($BJ$11="","",$BJ$11)</f>
        <v>　　　　．</v>
      </c>
      <c r="BK39" s="57" t="str">
        <f t="shared" ref="BK39:BK47" si="76">IF($BK$11="","",$BK$11)</f>
        <v>　　　　．</v>
      </c>
      <c r="BL39" s="57" t="str">
        <f t="shared" ref="BL39:BL47" si="77">IF($BL$11="","",$BL$11)</f>
        <v>　　　　．</v>
      </c>
      <c r="BM39" s="30" t="str">
        <f t="shared" ref="BM39:BM47" si="78">IF($BM$11="","",$BM$11)</f>
        <v>　　　　．</v>
      </c>
      <c r="BN39" s="13"/>
      <c r="BO39" s="124">
        <f ca="1">IF($A$39="","",$A$39)</f>
        <v>12</v>
      </c>
      <c r="BP39" s="40" t="str">
        <f ca="1">IF($B$39="","",$B$39)</f>
        <v>十二</v>
      </c>
      <c r="BQ39" s="29" t="str">
        <f t="shared" ref="BQ39:BQ47" si="79">IF($BQ$11="","",$BQ$11)</f>
        <v>　　　　　　　　．</v>
      </c>
      <c r="BR39" s="30" t="str">
        <f t="shared" ref="BR39:BR47" si="80">IF($BR$11="","",$BR$11)</f>
        <v>　　　　　　　　．</v>
      </c>
      <c r="BS39" s="13"/>
      <c r="BT39" s="124">
        <f ca="1">IF($A$39="","",$A$39)</f>
        <v>12</v>
      </c>
      <c r="BU39" s="104" t="str">
        <f ca="1">IF($B$39="","",$B$39)</f>
        <v>十二</v>
      </c>
      <c r="BV39" s="113" t="str">
        <f t="shared" ref="BV39:BV47" si="81">IF($BV$11="","",$BV$11)</f>
        <v/>
      </c>
      <c r="BW39" s="102" t="str">
        <f t="shared" ref="BW39:BW47" si="82">IF($BW$11="","",$BW$11)</f>
        <v/>
      </c>
      <c r="BX39" s="13"/>
      <c r="BY39" s="124">
        <f ca="1">IF($A$39="","",$A$39)</f>
        <v>12</v>
      </c>
      <c r="BZ39" s="40" t="str">
        <f ca="1">IF($B$39="","",$B$39)</f>
        <v>十二</v>
      </c>
      <c r="CA39" s="29" t="str">
        <f t="shared" ref="CA39:CA47" si="83">IF($CA$11="","",$CA$11)</f>
        <v>　　　　．</v>
      </c>
      <c r="CB39" s="57" t="str">
        <f t="shared" ref="CB39:CB47" si="84">IF($CB$11="","",$CB$11)</f>
        <v>　　　　．</v>
      </c>
      <c r="CC39" s="57" t="str">
        <f t="shared" ref="CC39:CC47" si="85">IF($CC$11="","",$CC$11)</f>
        <v>　　　　．</v>
      </c>
      <c r="CD39" s="30" t="str">
        <f t="shared" ref="CD39:CD47" si="86">IF($CD$11="","",$CD$11)</f>
        <v>　　　　．</v>
      </c>
      <c r="CE39" s="13"/>
      <c r="CF39" s="124">
        <f ca="1">IF($A$39="","",$A$39)</f>
        <v>12</v>
      </c>
      <c r="CG39" s="40" t="str">
        <f ca="1">IF($B$39="","",$B$39)</f>
        <v>十二</v>
      </c>
      <c r="CH39" s="105" t="str">
        <f t="shared" ref="CH39:CH47" si="87">IF($CH$11="","",$CH$11)</f>
        <v>年</v>
      </c>
      <c r="CI39" s="106" t="str">
        <f t="shared" ref="CI39:CI47" si="88">IF($CI$11="","",$CI$11)</f>
        <v>年</v>
      </c>
      <c r="CJ39" s="106" t="str">
        <f t="shared" ref="CJ39:CJ47" si="89">IF($CJ$11="","",$CJ$11)</f>
        <v>年</v>
      </c>
      <c r="CK39" s="106" t="str">
        <f t="shared" ref="CK39:CK47" si="90">IF($CK$11="","",$CK$11)</f>
        <v>年</v>
      </c>
      <c r="CL39" s="106" t="str">
        <f t="shared" ref="CL39:CL47" si="91">IF($CL$11="","",$CL$11)</f>
        <v>年</v>
      </c>
      <c r="CM39" s="106" t="str">
        <f t="shared" ref="CM39:CM47" si="92">IF($CM$11="","",$CM$11)</f>
        <v>年</v>
      </c>
      <c r="CN39" s="106" t="str">
        <f t="shared" ref="CN39:CN47" si="93">IF($CN$11="","",$CN$11)</f>
        <v>年</v>
      </c>
      <c r="CO39" s="106" t="str">
        <f t="shared" ref="CO39:CO47" si="94">IF($CO$11="","",$CO$11)</f>
        <v>年</v>
      </c>
      <c r="CP39" s="106" t="str">
        <f t="shared" ref="CP39:CP47" si="95">IF($CP$11="","",$CP$11)</f>
        <v>年</v>
      </c>
      <c r="CQ39" s="107" t="str">
        <f t="shared" ref="CQ39:CQ47" si="96">IF($CQ$11="","",$CQ$11)</f>
        <v>年</v>
      </c>
    </row>
    <row r="40" spans="1:95" ht="30" customHeight="1" x14ac:dyDescent="0.15">
      <c r="A40" s="124">
        <f ca="1">IF(AND(入力!$C$4&gt;1,OR(QUOTIENT(入力!$C$3,入力!$C$4)&gt;2,AND(QUOTIENT(入力!$C$3,入力!$C$4)&gt;1,MOD(入力!$C$3,入力!$C$4)&gt;1))),OFFSET(入力!E3,QUOTIENT(入力!$C$3,入力!$C$4)+IF(MOD(入力!$C$3,入力!$C$4)&gt;0,1,0)+2,),"")</f>
        <v>13</v>
      </c>
      <c r="B40" s="40" t="str">
        <f ca="1">IF(AND(入力!$C$4&gt;1,OR(QUOTIENT(入力!$C$3,入力!$C$4)&gt;2,AND(QUOTIENT(入力!$C$3,入力!$C$4)&gt;1,MOD(入力!$C$3,入力!$C$4)&gt;1))),OFFSET(入力!F3,QUOTIENT(入力!$C$3,入力!$C$4)+IF(MOD(入力!$C$3,入力!$C$4)&gt;0,1,0)+2,),"")</f>
        <v>十三</v>
      </c>
      <c r="C40" s="27" t="str">
        <f t="shared" ref="C40:C47" si="97">IF($C$11="","",$C$11)</f>
        <v>　</v>
      </c>
      <c r="D40" s="28" t="str">
        <f t="shared" ref="D40:D47" si="98">IF($D$11="","",$D$11)</f>
        <v>　　　　　　年　　　月　　　日</v>
      </c>
      <c r="E40" s="29" t="str">
        <f t="shared" si="52"/>
        <v>　　　　．</v>
      </c>
      <c r="F40" s="30" t="str">
        <f t="shared" ref="F40:F47" si="99">IF($F$11="","",$F$11)</f>
        <v>　　　．</v>
      </c>
      <c r="G40" s="13"/>
      <c r="H40" s="124">
        <f ca="1">IF($A$40="","",$A$40)</f>
        <v>13</v>
      </c>
      <c r="I40" s="40" t="str">
        <f ca="1">IF($B$40="","",$B$40)</f>
        <v>十三</v>
      </c>
      <c r="J40" s="234" t="str">
        <f t="shared" si="53"/>
        <v>WS ／ OH ／ OP ／ MB ／ S ／ L ／ R ／ RS</v>
      </c>
      <c r="K40" s="235"/>
      <c r="L40" s="29" t="str">
        <f t="shared" si="54"/>
        <v>　　　　．</v>
      </c>
      <c r="M40" s="30" t="str">
        <f t="shared" si="55"/>
        <v>　　　　．</v>
      </c>
      <c r="N40" s="13"/>
      <c r="O40" s="124">
        <f ca="1">IF($A$40="","",$A$40)</f>
        <v>13</v>
      </c>
      <c r="P40" s="40" t="str">
        <f ca="1">IF($B$40="","",$B$40)</f>
        <v>十三</v>
      </c>
      <c r="Q40" s="45"/>
      <c r="R40" s="46" t="str">
        <f t="shared" si="56"/>
        <v>右　／　左　／　両</v>
      </c>
      <c r="S40" s="29" t="str">
        <f t="shared" si="57"/>
        <v>　　　　．</v>
      </c>
      <c r="T40" s="30" t="str">
        <f t="shared" si="58"/>
        <v>　　　　．</v>
      </c>
      <c r="U40" s="13"/>
      <c r="V40" s="124">
        <f ca="1">IF($A$40="","",$A$40)</f>
        <v>13</v>
      </c>
      <c r="W40" s="40" t="str">
        <f ca="1">IF($B$40="","",$B$40)</f>
        <v>十三</v>
      </c>
      <c r="X40" s="29" t="str">
        <f t="shared" si="59"/>
        <v>　　　．</v>
      </c>
      <c r="Y40" s="57" t="str">
        <f t="shared" si="60"/>
        <v>　　　．</v>
      </c>
      <c r="Z40" s="57" t="str">
        <f t="shared" si="61"/>
        <v>　　　．</v>
      </c>
      <c r="AA40" s="30" t="str">
        <f t="shared" si="62"/>
        <v>　　　．</v>
      </c>
      <c r="AB40" s="13"/>
      <c r="AC40" s="124">
        <f ca="1">IF($A$40="","",$A$40)</f>
        <v>13</v>
      </c>
      <c r="AD40" s="40" t="str">
        <f ca="1">IF($B$40="","",$B$40)</f>
        <v>十三</v>
      </c>
      <c r="AE40" s="293" t="str">
        <f t="shared" si="50"/>
        <v>　　．</v>
      </c>
      <c r="AF40" s="294"/>
      <c r="AG40" s="295" t="str">
        <f t="shared" si="51"/>
        <v>　　．</v>
      </c>
      <c r="AH40" s="296"/>
      <c r="AI40" s="13"/>
      <c r="AJ40" s="124">
        <f ca="1">IF($A$40="","",$A$40)</f>
        <v>13</v>
      </c>
      <c r="AK40" s="40" t="str">
        <f ca="1">IF($B$40="","",$B$40)</f>
        <v>十三</v>
      </c>
      <c r="AL40" s="29" t="str">
        <f t="shared" si="63"/>
        <v/>
      </c>
      <c r="AM40" s="57" t="str">
        <f t="shared" si="64"/>
        <v/>
      </c>
      <c r="AN40" s="57" t="str">
        <f t="shared" si="65"/>
        <v/>
      </c>
      <c r="AO40" s="30" t="str">
        <f t="shared" si="66"/>
        <v/>
      </c>
      <c r="AP40" s="13"/>
      <c r="AQ40" s="124">
        <f ca="1">IF($A$40="","",$A$40)</f>
        <v>13</v>
      </c>
      <c r="AR40" s="40" t="str">
        <f ca="1">IF($B$40="","",$B$40)</f>
        <v>十三</v>
      </c>
      <c r="AS40" s="29" t="str">
        <f t="shared" si="67"/>
        <v/>
      </c>
      <c r="AT40" s="57" t="str">
        <f t="shared" si="68"/>
        <v/>
      </c>
      <c r="AU40" s="57" t="str">
        <f t="shared" si="69"/>
        <v/>
      </c>
      <c r="AV40" s="30" t="str">
        <f t="shared" si="70"/>
        <v/>
      </c>
      <c r="AW40" s="13"/>
      <c r="AX40" s="124">
        <f ca="1">IF($A$40="","",$A$40)</f>
        <v>13</v>
      </c>
      <c r="AY40" s="40" t="str">
        <f ca="1">IF($B$40="","",$B$40)</f>
        <v>十三</v>
      </c>
      <c r="AZ40" s="29" t="str">
        <f t="shared" si="71"/>
        <v>　　　　　　．</v>
      </c>
      <c r="BA40" s="102" t="str">
        <f t="shared" si="72"/>
        <v>　　　　　　．</v>
      </c>
      <c r="BB40" s="103"/>
      <c r="BC40" s="124">
        <f ca="1">IF($A$40="","",$A$40)</f>
        <v>13</v>
      </c>
      <c r="BD40" s="40" t="str">
        <f ca="1">IF($B$40="","",$B$40)</f>
        <v>十三</v>
      </c>
      <c r="BE40" s="29" t="str">
        <f t="shared" si="73"/>
        <v>　　　　　　．</v>
      </c>
      <c r="BF40" s="102" t="str">
        <f t="shared" si="74"/>
        <v>　　　　　　．</v>
      </c>
      <c r="BG40" s="13"/>
      <c r="BH40" s="124">
        <f ca="1">IF($A$40="","",$A$40)</f>
        <v>13</v>
      </c>
      <c r="BI40" s="40" t="str">
        <f ca="1">IF($B$40="","",$B$40)</f>
        <v>十三</v>
      </c>
      <c r="BJ40" s="29" t="str">
        <f t="shared" si="75"/>
        <v>　　　　．</v>
      </c>
      <c r="BK40" s="57" t="str">
        <f t="shared" si="76"/>
        <v>　　　　．</v>
      </c>
      <c r="BL40" s="57" t="str">
        <f t="shared" si="77"/>
        <v>　　　　．</v>
      </c>
      <c r="BM40" s="30" t="str">
        <f t="shared" si="78"/>
        <v>　　　　．</v>
      </c>
      <c r="BN40" s="13"/>
      <c r="BO40" s="124">
        <f ca="1">IF($A$40="","",$A$40)</f>
        <v>13</v>
      </c>
      <c r="BP40" s="40" t="str">
        <f ca="1">IF($B$40="","",$B$40)</f>
        <v>十三</v>
      </c>
      <c r="BQ40" s="29" t="str">
        <f t="shared" si="79"/>
        <v>　　　　　　　　．</v>
      </c>
      <c r="BR40" s="30" t="str">
        <f t="shared" si="80"/>
        <v>　　　　　　　　．</v>
      </c>
      <c r="BS40" s="13"/>
      <c r="BT40" s="124">
        <f ca="1">IF($A$40="","",$A$40)</f>
        <v>13</v>
      </c>
      <c r="BU40" s="104" t="str">
        <f ca="1">IF($B$40="","",$B$40)</f>
        <v>十三</v>
      </c>
      <c r="BV40" s="113" t="str">
        <f t="shared" si="81"/>
        <v/>
      </c>
      <c r="BW40" s="102" t="str">
        <f t="shared" si="82"/>
        <v/>
      </c>
      <c r="BX40" s="13"/>
      <c r="BY40" s="124">
        <f ca="1">IF($A$40="","",$A$40)</f>
        <v>13</v>
      </c>
      <c r="BZ40" s="40" t="str">
        <f ca="1">IF($B$40="","",$B$40)</f>
        <v>十三</v>
      </c>
      <c r="CA40" s="29" t="str">
        <f t="shared" si="83"/>
        <v>　　　　．</v>
      </c>
      <c r="CB40" s="57" t="str">
        <f t="shared" si="84"/>
        <v>　　　　．</v>
      </c>
      <c r="CC40" s="57" t="str">
        <f t="shared" si="85"/>
        <v>　　　　．</v>
      </c>
      <c r="CD40" s="30" t="str">
        <f t="shared" si="86"/>
        <v>　　　　．</v>
      </c>
      <c r="CE40" s="13"/>
      <c r="CF40" s="124">
        <f ca="1">IF($A$40="","",$A$40)</f>
        <v>13</v>
      </c>
      <c r="CG40" s="40" t="str">
        <f ca="1">IF($B$40="","",$B$40)</f>
        <v>十三</v>
      </c>
      <c r="CH40" s="105" t="str">
        <f t="shared" si="87"/>
        <v>年</v>
      </c>
      <c r="CI40" s="106" t="str">
        <f t="shared" si="88"/>
        <v>年</v>
      </c>
      <c r="CJ40" s="106" t="str">
        <f t="shared" si="89"/>
        <v>年</v>
      </c>
      <c r="CK40" s="106" t="str">
        <f t="shared" si="90"/>
        <v>年</v>
      </c>
      <c r="CL40" s="106" t="str">
        <f t="shared" si="91"/>
        <v>年</v>
      </c>
      <c r="CM40" s="106" t="str">
        <f t="shared" si="92"/>
        <v>年</v>
      </c>
      <c r="CN40" s="106" t="str">
        <f t="shared" si="93"/>
        <v>年</v>
      </c>
      <c r="CO40" s="106" t="str">
        <f t="shared" si="94"/>
        <v>年</v>
      </c>
      <c r="CP40" s="106" t="str">
        <f t="shared" si="95"/>
        <v>年</v>
      </c>
      <c r="CQ40" s="107" t="str">
        <f t="shared" si="96"/>
        <v>年</v>
      </c>
    </row>
    <row r="41" spans="1:95" ht="30" customHeight="1" x14ac:dyDescent="0.15">
      <c r="A41" s="124">
        <f ca="1">IF(AND(入力!$C$4&gt;1,OR(QUOTIENT(入力!$C$3,入力!$C$4)&gt;3,AND(QUOTIENT(入力!$C$3,入力!$C$4)&gt;2,MOD(入力!$C$3,入力!$C$4)&gt;1))),OFFSET(入力!E3,QUOTIENT(入力!$C$3,入力!$C$4)+IF(MOD(入力!$C$3,入力!$C$4)&gt;0,1,0)+3,),"")</f>
        <v>14</v>
      </c>
      <c r="B41" s="40" t="str">
        <f ca="1">IF(AND(入力!$C$4&gt;1,OR(QUOTIENT(入力!$C$3,入力!$C$4)&gt;3,AND(QUOTIENT(入力!$C$3,入力!$C$4)&gt;2,MOD(入力!$C$3,入力!$C$4)&gt;1))),OFFSET(入力!F3,QUOTIENT(入力!$C$3,入力!$C$4)+IF(MOD(入力!$C$3,入力!$C$4)&gt;0,1,0)+3,),"")</f>
        <v>十四</v>
      </c>
      <c r="C41" s="27" t="str">
        <f t="shared" si="97"/>
        <v>　</v>
      </c>
      <c r="D41" s="28" t="str">
        <f t="shared" si="98"/>
        <v>　　　　　　年　　　月　　　日</v>
      </c>
      <c r="E41" s="29" t="str">
        <f t="shared" si="52"/>
        <v>　　　　．</v>
      </c>
      <c r="F41" s="30" t="str">
        <f t="shared" si="99"/>
        <v>　　　．</v>
      </c>
      <c r="G41" s="13"/>
      <c r="H41" s="124">
        <f ca="1">IF($A$41="","",$A$41)</f>
        <v>14</v>
      </c>
      <c r="I41" s="40" t="str">
        <f ca="1">IF($B$41="","",$B$41)</f>
        <v>十四</v>
      </c>
      <c r="J41" s="234" t="str">
        <f t="shared" si="53"/>
        <v>WS ／ OH ／ OP ／ MB ／ S ／ L ／ R ／ RS</v>
      </c>
      <c r="K41" s="235"/>
      <c r="L41" s="29" t="str">
        <f t="shared" si="54"/>
        <v>　　　　．</v>
      </c>
      <c r="M41" s="30" t="str">
        <f t="shared" si="55"/>
        <v>　　　　．</v>
      </c>
      <c r="N41" s="13"/>
      <c r="O41" s="124">
        <f ca="1">IF($A$41="","",$A$41)</f>
        <v>14</v>
      </c>
      <c r="P41" s="40" t="str">
        <f ca="1">IF($B$41="","",$B$41)</f>
        <v>十四</v>
      </c>
      <c r="Q41" s="45"/>
      <c r="R41" s="46" t="str">
        <f t="shared" si="56"/>
        <v>右　／　左　／　両</v>
      </c>
      <c r="S41" s="29" t="str">
        <f t="shared" si="57"/>
        <v>　　　　．</v>
      </c>
      <c r="T41" s="30" t="str">
        <f t="shared" si="58"/>
        <v>　　　　．</v>
      </c>
      <c r="U41" s="13"/>
      <c r="V41" s="124">
        <f ca="1">IF($A$41="","",$A$41)</f>
        <v>14</v>
      </c>
      <c r="W41" s="40" t="str">
        <f ca="1">IF($B$41="","",$B$41)</f>
        <v>十四</v>
      </c>
      <c r="X41" s="29" t="str">
        <f t="shared" si="59"/>
        <v>　　　．</v>
      </c>
      <c r="Y41" s="57" t="str">
        <f t="shared" si="60"/>
        <v>　　　．</v>
      </c>
      <c r="Z41" s="57" t="str">
        <f t="shared" si="61"/>
        <v>　　　．</v>
      </c>
      <c r="AA41" s="30" t="str">
        <f t="shared" si="62"/>
        <v>　　　．</v>
      </c>
      <c r="AB41" s="13"/>
      <c r="AC41" s="124">
        <f ca="1">IF($A$41="","",$A$41)</f>
        <v>14</v>
      </c>
      <c r="AD41" s="40" t="str">
        <f ca="1">IF($B$41="","",$B$41)</f>
        <v>十四</v>
      </c>
      <c r="AE41" s="293" t="str">
        <f t="shared" si="50"/>
        <v>　　．</v>
      </c>
      <c r="AF41" s="294"/>
      <c r="AG41" s="295" t="str">
        <f t="shared" si="51"/>
        <v>　　．</v>
      </c>
      <c r="AH41" s="296"/>
      <c r="AI41" s="13"/>
      <c r="AJ41" s="124">
        <f ca="1">IF($A$41="","",$A$41)</f>
        <v>14</v>
      </c>
      <c r="AK41" s="40" t="str">
        <f ca="1">IF($B$41="","",$B$41)</f>
        <v>十四</v>
      </c>
      <c r="AL41" s="29" t="str">
        <f t="shared" si="63"/>
        <v/>
      </c>
      <c r="AM41" s="57" t="str">
        <f t="shared" si="64"/>
        <v/>
      </c>
      <c r="AN41" s="57" t="str">
        <f t="shared" si="65"/>
        <v/>
      </c>
      <c r="AO41" s="30" t="str">
        <f t="shared" si="66"/>
        <v/>
      </c>
      <c r="AP41" s="13"/>
      <c r="AQ41" s="124">
        <f ca="1">IF($A$41="","",$A$41)</f>
        <v>14</v>
      </c>
      <c r="AR41" s="40" t="str">
        <f ca="1">IF($B$41="","",$B$41)</f>
        <v>十四</v>
      </c>
      <c r="AS41" s="29" t="str">
        <f t="shared" si="67"/>
        <v/>
      </c>
      <c r="AT41" s="57" t="str">
        <f t="shared" si="68"/>
        <v/>
      </c>
      <c r="AU41" s="57" t="str">
        <f t="shared" si="69"/>
        <v/>
      </c>
      <c r="AV41" s="30" t="str">
        <f t="shared" si="70"/>
        <v/>
      </c>
      <c r="AW41" s="13"/>
      <c r="AX41" s="124">
        <f ca="1">IF($A$41="","",$A$41)</f>
        <v>14</v>
      </c>
      <c r="AY41" s="40" t="str">
        <f ca="1">IF($B$41="","",$B$41)</f>
        <v>十四</v>
      </c>
      <c r="AZ41" s="29" t="str">
        <f t="shared" si="71"/>
        <v>　　　　　　．</v>
      </c>
      <c r="BA41" s="102" t="str">
        <f t="shared" si="72"/>
        <v>　　　　　　．</v>
      </c>
      <c r="BB41" s="103"/>
      <c r="BC41" s="124">
        <f ca="1">IF($A$41="","",$A$41)</f>
        <v>14</v>
      </c>
      <c r="BD41" s="40" t="str">
        <f ca="1">IF($B$41="","",$B$41)</f>
        <v>十四</v>
      </c>
      <c r="BE41" s="29" t="str">
        <f t="shared" si="73"/>
        <v>　　　　　　．</v>
      </c>
      <c r="BF41" s="102" t="str">
        <f t="shared" si="74"/>
        <v>　　　　　　．</v>
      </c>
      <c r="BG41" s="13"/>
      <c r="BH41" s="124">
        <f ca="1">IF($A$41="","",$A$41)</f>
        <v>14</v>
      </c>
      <c r="BI41" s="40" t="str">
        <f ca="1">IF($B$41="","",$B$41)</f>
        <v>十四</v>
      </c>
      <c r="BJ41" s="29" t="str">
        <f t="shared" si="75"/>
        <v>　　　　．</v>
      </c>
      <c r="BK41" s="57" t="str">
        <f t="shared" si="76"/>
        <v>　　　　．</v>
      </c>
      <c r="BL41" s="57" t="str">
        <f t="shared" si="77"/>
        <v>　　　　．</v>
      </c>
      <c r="BM41" s="30" t="str">
        <f t="shared" si="78"/>
        <v>　　　　．</v>
      </c>
      <c r="BN41" s="13"/>
      <c r="BO41" s="124">
        <f ca="1">IF($A$41="","",$A$41)</f>
        <v>14</v>
      </c>
      <c r="BP41" s="40" t="str">
        <f ca="1">IF($B$41="","",$B$41)</f>
        <v>十四</v>
      </c>
      <c r="BQ41" s="29" t="str">
        <f t="shared" si="79"/>
        <v>　　　　　　　　．</v>
      </c>
      <c r="BR41" s="30" t="str">
        <f t="shared" si="80"/>
        <v>　　　　　　　　．</v>
      </c>
      <c r="BS41" s="13"/>
      <c r="BT41" s="124">
        <f ca="1">IF($A$41="","",$A$41)</f>
        <v>14</v>
      </c>
      <c r="BU41" s="104" t="str">
        <f ca="1">IF($B$41="","",$B$41)</f>
        <v>十四</v>
      </c>
      <c r="BV41" s="113" t="str">
        <f t="shared" si="81"/>
        <v/>
      </c>
      <c r="BW41" s="102" t="str">
        <f t="shared" si="82"/>
        <v/>
      </c>
      <c r="BX41" s="13"/>
      <c r="BY41" s="124">
        <f ca="1">IF($A$41="","",$A$41)</f>
        <v>14</v>
      </c>
      <c r="BZ41" s="40" t="str">
        <f ca="1">IF($B$41="","",$B$41)</f>
        <v>十四</v>
      </c>
      <c r="CA41" s="29" t="str">
        <f t="shared" si="83"/>
        <v>　　　　．</v>
      </c>
      <c r="CB41" s="57" t="str">
        <f t="shared" si="84"/>
        <v>　　　　．</v>
      </c>
      <c r="CC41" s="57" t="str">
        <f t="shared" si="85"/>
        <v>　　　　．</v>
      </c>
      <c r="CD41" s="30" t="str">
        <f t="shared" si="86"/>
        <v>　　　　．</v>
      </c>
      <c r="CE41" s="13"/>
      <c r="CF41" s="124">
        <f ca="1">IF($A$41="","",$A$41)</f>
        <v>14</v>
      </c>
      <c r="CG41" s="40" t="str">
        <f ca="1">IF($B$41="","",$B$41)</f>
        <v>十四</v>
      </c>
      <c r="CH41" s="105" t="str">
        <f t="shared" si="87"/>
        <v>年</v>
      </c>
      <c r="CI41" s="106" t="str">
        <f t="shared" si="88"/>
        <v>年</v>
      </c>
      <c r="CJ41" s="106" t="str">
        <f t="shared" si="89"/>
        <v>年</v>
      </c>
      <c r="CK41" s="106" t="str">
        <f t="shared" si="90"/>
        <v>年</v>
      </c>
      <c r="CL41" s="106" t="str">
        <f t="shared" si="91"/>
        <v>年</v>
      </c>
      <c r="CM41" s="106" t="str">
        <f t="shared" si="92"/>
        <v>年</v>
      </c>
      <c r="CN41" s="106" t="str">
        <f t="shared" si="93"/>
        <v>年</v>
      </c>
      <c r="CO41" s="106" t="str">
        <f t="shared" si="94"/>
        <v>年</v>
      </c>
      <c r="CP41" s="106" t="str">
        <f t="shared" si="95"/>
        <v>年</v>
      </c>
      <c r="CQ41" s="107" t="str">
        <f t="shared" si="96"/>
        <v>年</v>
      </c>
    </row>
    <row r="42" spans="1:95" ht="30" customHeight="1" x14ac:dyDescent="0.15">
      <c r="A42" s="124">
        <f ca="1">IF(AND(入力!$C$4&gt;1,OR(QUOTIENT(入力!$C$3,入力!$C$4)&gt;4,AND(QUOTIENT(入力!$C$3,入力!$C$4)&gt;3,MOD(入力!$C$3,入力!$C$4)&gt;1))),OFFSET(入力!E3,QUOTIENT(入力!$C$3,入力!$C$4)+IF(MOD(入力!$C$3,入力!$C$4)&gt;0,1,0)+4,),"")</f>
        <v>15</v>
      </c>
      <c r="B42" s="40" t="str">
        <f ca="1">IF(AND(入力!$C$4&gt;1,OR(QUOTIENT(入力!$C$3,入力!$C$4)&gt;4,AND(QUOTIENT(入力!$C$3,入力!$C$4)&gt;3,MOD(入力!$C$3,入力!$C$4)&gt;1))),OFFSET(入力!F3,QUOTIENT(入力!$C$3,入力!$C$4)+IF(MOD(入力!$C$3,入力!$C$4)&gt;0,1,0)+4,),"")</f>
        <v>十五</v>
      </c>
      <c r="C42" s="27" t="str">
        <f t="shared" si="97"/>
        <v>　</v>
      </c>
      <c r="D42" s="28" t="str">
        <f t="shared" si="98"/>
        <v>　　　　　　年　　　月　　　日</v>
      </c>
      <c r="E42" s="29" t="str">
        <f t="shared" si="52"/>
        <v>　　　　．</v>
      </c>
      <c r="F42" s="30" t="str">
        <f t="shared" si="99"/>
        <v>　　　．</v>
      </c>
      <c r="G42" s="13"/>
      <c r="H42" s="124">
        <f ca="1">IF($A$42="","",$A$42)</f>
        <v>15</v>
      </c>
      <c r="I42" s="40" t="str">
        <f ca="1">IF($B$42="","",$B$42)</f>
        <v>十五</v>
      </c>
      <c r="J42" s="234" t="str">
        <f t="shared" si="53"/>
        <v>WS ／ OH ／ OP ／ MB ／ S ／ L ／ R ／ RS</v>
      </c>
      <c r="K42" s="235"/>
      <c r="L42" s="29" t="str">
        <f t="shared" si="54"/>
        <v>　　　　．</v>
      </c>
      <c r="M42" s="30" t="str">
        <f t="shared" si="55"/>
        <v>　　　　．</v>
      </c>
      <c r="N42" s="13"/>
      <c r="O42" s="124">
        <f ca="1">IF($A$42="","",$A$42)</f>
        <v>15</v>
      </c>
      <c r="P42" s="40" t="str">
        <f ca="1">IF($B$42="","",$B$42)</f>
        <v>十五</v>
      </c>
      <c r="Q42" s="45"/>
      <c r="R42" s="46" t="str">
        <f t="shared" si="56"/>
        <v>右　／　左　／　両</v>
      </c>
      <c r="S42" s="29" t="str">
        <f t="shared" si="57"/>
        <v>　　　　．</v>
      </c>
      <c r="T42" s="30" t="str">
        <f t="shared" si="58"/>
        <v>　　　　．</v>
      </c>
      <c r="U42" s="13"/>
      <c r="V42" s="124">
        <f ca="1">IF($A$42="","",$A$42)</f>
        <v>15</v>
      </c>
      <c r="W42" s="40" t="str">
        <f ca="1">IF($B$42="","",$B$42)</f>
        <v>十五</v>
      </c>
      <c r="X42" s="29" t="str">
        <f t="shared" si="59"/>
        <v>　　　．</v>
      </c>
      <c r="Y42" s="57" t="str">
        <f t="shared" si="60"/>
        <v>　　　．</v>
      </c>
      <c r="Z42" s="57" t="str">
        <f t="shared" si="61"/>
        <v>　　　．</v>
      </c>
      <c r="AA42" s="30" t="str">
        <f t="shared" si="62"/>
        <v>　　　．</v>
      </c>
      <c r="AB42" s="13"/>
      <c r="AC42" s="124">
        <f ca="1">IF($A$42="","",$A$42)</f>
        <v>15</v>
      </c>
      <c r="AD42" s="40" t="str">
        <f ca="1">IF($B$42="","",$B$42)</f>
        <v>十五</v>
      </c>
      <c r="AE42" s="293" t="str">
        <f t="shared" si="50"/>
        <v>　　．</v>
      </c>
      <c r="AF42" s="294"/>
      <c r="AG42" s="295" t="str">
        <f t="shared" si="51"/>
        <v>　　．</v>
      </c>
      <c r="AH42" s="296"/>
      <c r="AI42" s="13"/>
      <c r="AJ42" s="124">
        <f ca="1">IF($A$42="","",$A$42)</f>
        <v>15</v>
      </c>
      <c r="AK42" s="40" t="str">
        <f ca="1">IF($B$42="","",$B$42)</f>
        <v>十五</v>
      </c>
      <c r="AL42" s="29" t="str">
        <f t="shared" si="63"/>
        <v/>
      </c>
      <c r="AM42" s="57" t="str">
        <f t="shared" si="64"/>
        <v/>
      </c>
      <c r="AN42" s="57" t="str">
        <f t="shared" si="65"/>
        <v/>
      </c>
      <c r="AO42" s="30" t="str">
        <f t="shared" si="66"/>
        <v/>
      </c>
      <c r="AP42" s="13"/>
      <c r="AQ42" s="124">
        <f ca="1">IF($A$42="","",$A$42)</f>
        <v>15</v>
      </c>
      <c r="AR42" s="40" t="str">
        <f ca="1">IF($B$42="","",$B$42)</f>
        <v>十五</v>
      </c>
      <c r="AS42" s="29" t="str">
        <f t="shared" si="67"/>
        <v/>
      </c>
      <c r="AT42" s="57" t="str">
        <f t="shared" si="68"/>
        <v/>
      </c>
      <c r="AU42" s="57" t="str">
        <f t="shared" si="69"/>
        <v/>
      </c>
      <c r="AV42" s="30" t="str">
        <f t="shared" si="70"/>
        <v/>
      </c>
      <c r="AW42" s="13"/>
      <c r="AX42" s="124">
        <f ca="1">IF($A$42="","",$A$42)</f>
        <v>15</v>
      </c>
      <c r="AY42" s="40" t="str">
        <f ca="1">IF($B$42="","",$B$42)</f>
        <v>十五</v>
      </c>
      <c r="AZ42" s="29" t="str">
        <f t="shared" si="71"/>
        <v>　　　　　　．</v>
      </c>
      <c r="BA42" s="102" t="str">
        <f t="shared" si="72"/>
        <v>　　　　　　．</v>
      </c>
      <c r="BB42" s="103"/>
      <c r="BC42" s="124">
        <f ca="1">IF($A$42="","",$A$42)</f>
        <v>15</v>
      </c>
      <c r="BD42" s="40" t="str">
        <f ca="1">IF($B$42="","",$B$42)</f>
        <v>十五</v>
      </c>
      <c r="BE42" s="29" t="str">
        <f t="shared" si="73"/>
        <v>　　　　　　．</v>
      </c>
      <c r="BF42" s="102" t="str">
        <f t="shared" si="74"/>
        <v>　　　　　　．</v>
      </c>
      <c r="BG42" s="13"/>
      <c r="BH42" s="124">
        <f ca="1">IF($A$42="","",$A$42)</f>
        <v>15</v>
      </c>
      <c r="BI42" s="40" t="str">
        <f ca="1">IF($B$42="","",$B$42)</f>
        <v>十五</v>
      </c>
      <c r="BJ42" s="29" t="str">
        <f t="shared" si="75"/>
        <v>　　　　．</v>
      </c>
      <c r="BK42" s="57" t="str">
        <f t="shared" si="76"/>
        <v>　　　　．</v>
      </c>
      <c r="BL42" s="57" t="str">
        <f t="shared" si="77"/>
        <v>　　　　．</v>
      </c>
      <c r="BM42" s="30" t="str">
        <f t="shared" si="78"/>
        <v>　　　　．</v>
      </c>
      <c r="BN42" s="13"/>
      <c r="BO42" s="124">
        <f ca="1">IF($A$42="","",$A$42)</f>
        <v>15</v>
      </c>
      <c r="BP42" s="40" t="str">
        <f ca="1">IF($B$42="","",$B$42)</f>
        <v>十五</v>
      </c>
      <c r="BQ42" s="29" t="str">
        <f t="shared" si="79"/>
        <v>　　　　　　　　．</v>
      </c>
      <c r="BR42" s="30" t="str">
        <f t="shared" si="80"/>
        <v>　　　　　　　　．</v>
      </c>
      <c r="BS42" s="13"/>
      <c r="BT42" s="124">
        <f ca="1">IF($A$42="","",$A$42)</f>
        <v>15</v>
      </c>
      <c r="BU42" s="104" t="str">
        <f ca="1">IF($B$42="","",$B$42)</f>
        <v>十五</v>
      </c>
      <c r="BV42" s="113" t="str">
        <f t="shared" si="81"/>
        <v/>
      </c>
      <c r="BW42" s="102" t="str">
        <f t="shared" si="82"/>
        <v/>
      </c>
      <c r="BX42" s="13"/>
      <c r="BY42" s="124">
        <f ca="1">IF($A$42="","",$A$42)</f>
        <v>15</v>
      </c>
      <c r="BZ42" s="40" t="str">
        <f ca="1">IF($B$42="","",$B$42)</f>
        <v>十五</v>
      </c>
      <c r="CA42" s="29" t="str">
        <f t="shared" si="83"/>
        <v>　　　　．</v>
      </c>
      <c r="CB42" s="57" t="str">
        <f t="shared" si="84"/>
        <v>　　　　．</v>
      </c>
      <c r="CC42" s="57" t="str">
        <f t="shared" si="85"/>
        <v>　　　　．</v>
      </c>
      <c r="CD42" s="30" t="str">
        <f t="shared" si="86"/>
        <v>　　　　．</v>
      </c>
      <c r="CE42" s="13"/>
      <c r="CF42" s="124">
        <f ca="1">IF($A$42="","",$A$42)</f>
        <v>15</v>
      </c>
      <c r="CG42" s="40" t="str">
        <f ca="1">IF($B$42="","",$B$42)</f>
        <v>十五</v>
      </c>
      <c r="CH42" s="105" t="str">
        <f t="shared" si="87"/>
        <v>年</v>
      </c>
      <c r="CI42" s="106" t="str">
        <f t="shared" si="88"/>
        <v>年</v>
      </c>
      <c r="CJ42" s="106" t="str">
        <f t="shared" si="89"/>
        <v>年</v>
      </c>
      <c r="CK42" s="106" t="str">
        <f t="shared" si="90"/>
        <v>年</v>
      </c>
      <c r="CL42" s="106" t="str">
        <f t="shared" si="91"/>
        <v>年</v>
      </c>
      <c r="CM42" s="106" t="str">
        <f t="shared" si="92"/>
        <v>年</v>
      </c>
      <c r="CN42" s="106" t="str">
        <f t="shared" si="93"/>
        <v>年</v>
      </c>
      <c r="CO42" s="106" t="str">
        <f t="shared" si="94"/>
        <v>年</v>
      </c>
      <c r="CP42" s="106" t="str">
        <f t="shared" si="95"/>
        <v>年</v>
      </c>
      <c r="CQ42" s="107" t="str">
        <f t="shared" si="96"/>
        <v>年</v>
      </c>
    </row>
    <row r="43" spans="1:95" ht="30" customHeight="1" x14ac:dyDescent="0.15">
      <c r="A43" s="124">
        <f ca="1">IF(AND(入力!$C$4&gt;1,OR(QUOTIENT(入力!$C$3,入力!$C$4)&gt;5,AND(QUOTIENT(入力!$C$3,入力!$C$4)&gt;4,MOD(入力!$C$3,入力!$C$4)&gt;1))),OFFSET(入力!E3,QUOTIENT(入力!$C$3,入力!$C$4)+IF(MOD(入力!$C$3,入力!$C$4)&gt;0,1,0)+5,),"")</f>
        <v>16</v>
      </c>
      <c r="B43" s="40" t="str">
        <f ca="1">IF(AND(入力!$C$4&gt;1,OR(QUOTIENT(入力!$C$3,入力!$C$4)&gt;5,AND(QUOTIENT(入力!$C$3,入力!$C$4)&gt;4,MOD(入力!$C$3,入力!$C$4)&gt;1))),OFFSET(入力!F3,QUOTIENT(入力!$C$3,入力!$C$4)+IF(MOD(入力!$C$3,入力!$C$4)&gt;0,1,0)+5,),"")</f>
        <v>十六</v>
      </c>
      <c r="C43" s="27" t="str">
        <f t="shared" si="97"/>
        <v>　</v>
      </c>
      <c r="D43" s="28" t="str">
        <f t="shared" si="98"/>
        <v>　　　　　　年　　　月　　　日</v>
      </c>
      <c r="E43" s="29" t="str">
        <f t="shared" si="52"/>
        <v>　　　　．</v>
      </c>
      <c r="F43" s="30" t="str">
        <f t="shared" si="99"/>
        <v>　　　．</v>
      </c>
      <c r="G43" s="13"/>
      <c r="H43" s="124">
        <f ca="1">IF($A$43="","",$A$43)</f>
        <v>16</v>
      </c>
      <c r="I43" s="26" t="str">
        <f ca="1">IF($B$43="","",$B$43)</f>
        <v>十六</v>
      </c>
      <c r="J43" s="234" t="str">
        <f t="shared" si="53"/>
        <v>WS ／ OH ／ OP ／ MB ／ S ／ L ／ R ／ RS</v>
      </c>
      <c r="K43" s="235"/>
      <c r="L43" s="29" t="str">
        <f t="shared" si="54"/>
        <v>　　　　．</v>
      </c>
      <c r="M43" s="30" t="str">
        <f t="shared" si="55"/>
        <v>　　　　．</v>
      </c>
      <c r="N43" s="13"/>
      <c r="O43" s="124">
        <f ca="1">IF($A$43="","",$A$43)</f>
        <v>16</v>
      </c>
      <c r="P43" s="26" t="str">
        <f ca="1">IF($B$43="","",$B$43)</f>
        <v>十六</v>
      </c>
      <c r="Q43" s="45"/>
      <c r="R43" s="46" t="str">
        <f t="shared" si="56"/>
        <v>右　／　左　／　両</v>
      </c>
      <c r="S43" s="29" t="str">
        <f t="shared" si="57"/>
        <v>　　　　．</v>
      </c>
      <c r="T43" s="30" t="str">
        <f t="shared" si="58"/>
        <v>　　　　．</v>
      </c>
      <c r="U43" s="13"/>
      <c r="V43" s="124">
        <f ca="1">IF($A$43="","",$A$43)</f>
        <v>16</v>
      </c>
      <c r="W43" s="26" t="str">
        <f ca="1">IF($B$43="","",$B$43)</f>
        <v>十六</v>
      </c>
      <c r="X43" s="29" t="str">
        <f t="shared" si="59"/>
        <v>　　　．</v>
      </c>
      <c r="Y43" s="57" t="str">
        <f t="shared" si="60"/>
        <v>　　　．</v>
      </c>
      <c r="Z43" s="57" t="str">
        <f t="shared" si="61"/>
        <v>　　　．</v>
      </c>
      <c r="AA43" s="30" t="str">
        <f t="shared" si="62"/>
        <v>　　　．</v>
      </c>
      <c r="AB43" s="13"/>
      <c r="AC43" s="124">
        <f ca="1">IF($A$43="","",$A$43)</f>
        <v>16</v>
      </c>
      <c r="AD43" s="26" t="str">
        <f ca="1">IF($B$43="","",$B$43)</f>
        <v>十六</v>
      </c>
      <c r="AE43" s="293" t="str">
        <f t="shared" si="50"/>
        <v>　　．</v>
      </c>
      <c r="AF43" s="294"/>
      <c r="AG43" s="295" t="str">
        <f t="shared" si="51"/>
        <v>　　．</v>
      </c>
      <c r="AH43" s="296"/>
      <c r="AI43" s="13"/>
      <c r="AJ43" s="124">
        <f ca="1">IF($A$43="","",$A$43)</f>
        <v>16</v>
      </c>
      <c r="AK43" s="26" t="str">
        <f ca="1">IF($B$43="","",$B$43)</f>
        <v>十六</v>
      </c>
      <c r="AL43" s="29" t="str">
        <f t="shared" si="63"/>
        <v/>
      </c>
      <c r="AM43" s="57" t="str">
        <f t="shared" si="64"/>
        <v/>
      </c>
      <c r="AN43" s="57" t="str">
        <f t="shared" si="65"/>
        <v/>
      </c>
      <c r="AO43" s="30" t="str">
        <f t="shared" si="66"/>
        <v/>
      </c>
      <c r="AP43" s="13"/>
      <c r="AQ43" s="124">
        <f ca="1">IF($A$43="","",$A$43)</f>
        <v>16</v>
      </c>
      <c r="AR43" s="26" t="str">
        <f ca="1">IF($B$43="","",$B$43)</f>
        <v>十六</v>
      </c>
      <c r="AS43" s="29" t="str">
        <f t="shared" si="67"/>
        <v/>
      </c>
      <c r="AT43" s="57" t="str">
        <f t="shared" si="68"/>
        <v/>
      </c>
      <c r="AU43" s="57" t="str">
        <f t="shared" si="69"/>
        <v/>
      </c>
      <c r="AV43" s="30" t="str">
        <f t="shared" si="70"/>
        <v/>
      </c>
      <c r="AW43" s="13"/>
      <c r="AX43" s="124">
        <f ca="1">IF($A$43="","",$A$43)</f>
        <v>16</v>
      </c>
      <c r="AY43" s="26" t="str">
        <f ca="1">IF($B$43="","",$B$43)</f>
        <v>十六</v>
      </c>
      <c r="AZ43" s="29" t="str">
        <f t="shared" si="71"/>
        <v>　　　　　　．</v>
      </c>
      <c r="BA43" s="102" t="str">
        <f t="shared" si="72"/>
        <v>　　　　　　．</v>
      </c>
      <c r="BB43" s="103"/>
      <c r="BC43" s="124">
        <f ca="1">IF($A$43="","",$A$43)</f>
        <v>16</v>
      </c>
      <c r="BD43" s="26" t="str">
        <f ca="1">IF($B$43="","",$B$43)</f>
        <v>十六</v>
      </c>
      <c r="BE43" s="29" t="str">
        <f t="shared" si="73"/>
        <v>　　　　　　．</v>
      </c>
      <c r="BF43" s="102" t="str">
        <f t="shared" si="74"/>
        <v>　　　　　　．</v>
      </c>
      <c r="BG43" s="13"/>
      <c r="BH43" s="124">
        <f ca="1">IF($A$43="","",$A$43)</f>
        <v>16</v>
      </c>
      <c r="BI43" s="26" t="str">
        <f ca="1">IF($B$43="","",$B$43)</f>
        <v>十六</v>
      </c>
      <c r="BJ43" s="29" t="str">
        <f t="shared" si="75"/>
        <v>　　　　．</v>
      </c>
      <c r="BK43" s="57" t="str">
        <f t="shared" si="76"/>
        <v>　　　　．</v>
      </c>
      <c r="BL43" s="57" t="str">
        <f t="shared" si="77"/>
        <v>　　　　．</v>
      </c>
      <c r="BM43" s="30" t="str">
        <f t="shared" si="78"/>
        <v>　　　　．</v>
      </c>
      <c r="BN43" s="13"/>
      <c r="BO43" s="124">
        <f ca="1">IF($A$43="","",$A$43)</f>
        <v>16</v>
      </c>
      <c r="BP43" s="26" t="str">
        <f ca="1">IF($B$43="","",$B$43)</f>
        <v>十六</v>
      </c>
      <c r="BQ43" s="29" t="str">
        <f t="shared" si="79"/>
        <v>　　　　　　　　．</v>
      </c>
      <c r="BR43" s="30" t="str">
        <f t="shared" si="80"/>
        <v>　　　　　　　　．</v>
      </c>
      <c r="BS43" s="13"/>
      <c r="BT43" s="124">
        <f ca="1">IF($A$43="","",$A$43)</f>
        <v>16</v>
      </c>
      <c r="BU43" s="104" t="str">
        <f ca="1">IF($B$43="","",$B$43)</f>
        <v>十六</v>
      </c>
      <c r="BV43" s="113" t="str">
        <f t="shared" si="81"/>
        <v/>
      </c>
      <c r="BW43" s="102" t="str">
        <f t="shared" si="82"/>
        <v/>
      </c>
      <c r="BX43" s="13"/>
      <c r="BY43" s="124">
        <f ca="1">IF($A$43="","",$A$43)</f>
        <v>16</v>
      </c>
      <c r="BZ43" s="26" t="str">
        <f ca="1">IF($B$43="","",$B$43)</f>
        <v>十六</v>
      </c>
      <c r="CA43" s="29" t="str">
        <f t="shared" si="83"/>
        <v>　　　　．</v>
      </c>
      <c r="CB43" s="57" t="str">
        <f t="shared" si="84"/>
        <v>　　　　．</v>
      </c>
      <c r="CC43" s="57" t="str">
        <f t="shared" si="85"/>
        <v>　　　　．</v>
      </c>
      <c r="CD43" s="30" t="str">
        <f t="shared" si="86"/>
        <v>　　　　．</v>
      </c>
      <c r="CE43" s="13"/>
      <c r="CF43" s="124">
        <f ca="1">IF($A$43="","",$A$43)</f>
        <v>16</v>
      </c>
      <c r="CG43" s="26" t="str">
        <f ca="1">IF($B$43="","",$B$43)</f>
        <v>十六</v>
      </c>
      <c r="CH43" s="105" t="str">
        <f t="shared" si="87"/>
        <v>年</v>
      </c>
      <c r="CI43" s="106" t="str">
        <f t="shared" si="88"/>
        <v>年</v>
      </c>
      <c r="CJ43" s="106" t="str">
        <f t="shared" si="89"/>
        <v>年</v>
      </c>
      <c r="CK43" s="106" t="str">
        <f t="shared" si="90"/>
        <v>年</v>
      </c>
      <c r="CL43" s="106" t="str">
        <f t="shared" si="91"/>
        <v>年</v>
      </c>
      <c r="CM43" s="106" t="str">
        <f t="shared" si="92"/>
        <v>年</v>
      </c>
      <c r="CN43" s="106" t="str">
        <f t="shared" si="93"/>
        <v>年</v>
      </c>
      <c r="CO43" s="106" t="str">
        <f t="shared" si="94"/>
        <v>年</v>
      </c>
      <c r="CP43" s="106" t="str">
        <f t="shared" si="95"/>
        <v>年</v>
      </c>
      <c r="CQ43" s="107" t="str">
        <f t="shared" si="96"/>
        <v>年</v>
      </c>
    </row>
    <row r="44" spans="1:95" ht="30" customHeight="1" x14ac:dyDescent="0.15">
      <c r="A44" s="124">
        <f ca="1">IF(AND(入力!$C$4&gt;1,OR(QUOTIENT(入力!$C$3,入力!$C$4)&gt;6,AND(QUOTIENT(入力!$C$3,入力!$C$4)&gt;5,MOD(入力!$C$3,入力!$C$4)&gt;1))),OFFSET(入力!E3,QUOTIENT(入力!$C$3,入力!$C$4)+IF(MOD(入力!$C$3,入力!$C$4)&gt;0,1,0)+6,),"")</f>
        <v>17</v>
      </c>
      <c r="B44" s="40" t="str">
        <f ca="1">IF(AND(入力!$C$4&gt;1,OR(QUOTIENT(入力!$C$3,入力!$C$4)&gt;6,AND(QUOTIENT(入力!$C$3,入力!$C$4)&gt;5,MOD(入力!$C$3,入力!$C$4)&gt;1))),OFFSET(入力!F3,QUOTIENT(入力!$C$3,入力!$C$4)+IF(MOD(入力!$C$3,入力!$C$4)&gt;0,1,0)+6,),"")</f>
        <v>十七</v>
      </c>
      <c r="C44" s="27" t="str">
        <f t="shared" si="97"/>
        <v>　</v>
      </c>
      <c r="D44" s="28" t="str">
        <f t="shared" si="98"/>
        <v>　　　　　　年　　　月　　　日</v>
      </c>
      <c r="E44" s="29" t="str">
        <f t="shared" si="52"/>
        <v>　　　　．</v>
      </c>
      <c r="F44" s="30" t="str">
        <f t="shared" si="99"/>
        <v>　　　．</v>
      </c>
      <c r="G44" s="13"/>
      <c r="H44" s="124">
        <f ca="1">IF($A$44="","",$A$44)</f>
        <v>17</v>
      </c>
      <c r="I44" s="26" t="str">
        <f ca="1">IF($B$44="","",$B$44)</f>
        <v>十七</v>
      </c>
      <c r="J44" s="234" t="str">
        <f t="shared" si="53"/>
        <v>WS ／ OH ／ OP ／ MB ／ S ／ L ／ R ／ RS</v>
      </c>
      <c r="K44" s="235"/>
      <c r="L44" s="29" t="str">
        <f t="shared" si="54"/>
        <v>　　　　．</v>
      </c>
      <c r="M44" s="30" t="str">
        <f t="shared" si="55"/>
        <v>　　　　．</v>
      </c>
      <c r="N44" s="13"/>
      <c r="O44" s="124">
        <f ca="1">IF($A$44="","",$A$44)</f>
        <v>17</v>
      </c>
      <c r="P44" s="26" t="str">
        <f ca="1">IF($B$44="","",$B$44)</f>
        <v>十七</v>
      </c>
      <c r="Q44" s="45"/>
      <c r="R44" s="46" t="str">
        <f t="shared" si="56"/>
        <v>右　／　左　／　両</v>
      </c>
      <c r="S44" s="29" t="str">
        <f t="shared" si="57"/>
        <v>　　　　．</v>
      </c>
      <c r="T44" s="30" t="str">
        <f t="shared" si="58"/>
        <v>　　　　．</v>
      </c>
      <c r="U44" s="13"/>
      <c r="V44" s="124">
        <f ca="1">IF($A$44="","",$A$44)</f>
        <v>17</v>
      </c>
      <c r="W44" s="26" t="str">
        <f ca="1">IF($B$44="","",$B$44)</f>
        <v>十七</v>
      </c>
      <c r="X44" s="29" t="str">
        <f t="shared" si="59"/>
        <v>　　　．</v>
      </c>
      <c r="Y44" s="57" t="str">
        <f t="shared" si="60"/>
        <v>　　　．</v>
      </c>
      <c r="Z44" s="57" t="str">
        <f t="shared" si="61"/>
        <v>　　　．</v>
      </c>
      <c r="AA44" s="30" t="str">
        <f t="shared" si="62"/>
        <v>　　　．</v>
      </c>
      <c r="AB44" s="13"/>
      <c r="AC44" s="124">
        <f ca="1">IF($A$44="","",$A$44)</f>
        <v>17</v>
      </c>
      <c r="AD44" s="26" t="str">
        <f ca="1">IF($B$44="","",$B$44)</f>
        <v>十七</v>
      </c>
      <c r="AE44" s="293" t="str">
        <f t="shared" si="50"/>
        <v>　　．</v>
      </c>
      <c r="AF44" s="294"/>
      <c r="AG44" s="295" t="str">
        <f t="shared" si="51"/>
        <v>　　．</v>
      </c>
      <c r="AH44" s="296"/>
      <c r="AI44" s="13"/>
      <c r="AJ44" s="124">
        <f ca="1">IF($A$44="","",$A$44)</f>
        <v>17</v>
      </c>
      <c r="AK44" s="26" t="str">
        <f ca="1">IF($B$44="","",$B$44)</f>
        <v>十七</v>
      </c>
      <c r="AL44" s="29" t="str">
        <f t="shared" si="63"/>
        <v/>
      </c>
      <c r="AM44" s="57" t="str">
        <f t="shared" si="64"/>
        <v/>
      </c>
      <c r="AN44" s="57" t="str">
        <f t="shared" si="65"/>
        <v/>
      </c>
      <c r="AO44" s="30" t="str">
        <f t="shared" si="66"/>
        <v/>
      </c>
      <c r="AP44" s="13"/>
      <c r="AQ44" s="124">
        <f ca="1">IF($A$44="","",$A$44)</f>
        <v>17</v>
      </c>
      <c r="AR44" s="26" t="str">
        <f ca="1">IF($B$44="","",$B$44)</f>
        <v>十七</v>
      </c>
      <c r="AS44" s="29" t="str">
        <f t="shared" si="67"/>
        <v/>
      </c>
      <c r="AT44" s="57" t="str">
        <f t="shared" si="68"/>
        <v/>
      </c>
      <c r="AU44" s="57" t="str">
        <f t="shared" si="69"/>
        <v/>
      </c>
      <c r="AV44" s="30" t="str">
        <f t="shared" si="70"/>
        <v/>
      </c>
      <c r="AW44" s="13"/>
      <c r="AX44" s="124">
        <f ca="1">IF($A$44="","",$A$44)</f>
        <v>17</v>
      </c>
      <c r="AY44" s="26" t="str">
        <f ca="1">IF($B$44="","",$B$44)</f>
        <v>十七</v>
      </c>
      <c r="AZ44" s="29" t="str">
        <f t="shared" si="71"/>
        <v>　　　　　　．</v>
      </c>
      <c r="BA44" s="102" t="str">
        <f t="shared" si="72"/>
        <v>　　　　　　．</v>
      </c>
      <c r="BB44" s="103"/>
      <c r="BC44" s="124">
        <f ca="1">IF($A$44="","",$A$44)</f>
        <v>17</v>
      </c>
      <c r="BD44" s="26" t="str">
        <f ca="1">IF($B$44="","",$B$44)</f>
        <v>十七</v>
      </c>
      <c r="BE44" s="29" t="str">
        <f t="shared" si="73"/>
        <v>　　　　　　．</v>
      </c>
      <c r="BF44" s="102" t="str">
        <f t="shared" si="74"/>
        <v>　　　　　　．</v>
      </c>
      <c r="BG44" s="13"/>
      <c r="BH44" s="124">
        <f ca="1">IF($A$44="","",$A$44)</f>
        <v>17</v>
      </c>
      <c r="BI44" s="26" t="str">
        <f ca="1">IF($B$44="","",$B$44)</f>
        <v>十七</v>
      </c>
      <c r="BJ44" s="29" t="str">
        <f t="shared" si="75"/>
        <v>　　　　．</v>
      </c>
      <c r="BK44" s="57" t="str">
        <f t="shared" si="76"/>
        <v>　　　　．</v>
      </c>
      <c r="BL44" s="57" t="str">
        <f t="shared" si="77"/>
        <v>　　　　．</v>
      </c>
      <c r="BM44" s="30" t="str">
        <f t="shared" si="78"/>
        <v>　　　　．</v>
      </c>
      <c r="BN44" s="13"/>
      <c r="BO44" s="124">
        <f ca="1">IF($A$44="","",$A$44)</f>
        <v>17</v>
      </c>
      <c r="BP44" s="26" t="str">
        <f ca="1">IF($B$44="","",$B$44)</f>
        <v>十七</v>
      </c>
      <c r="BQ44" s="29" t="str">
        <f t="shared" si="79"/>
        <v>　　　　　　　　．</v>
      </c>
      <c r="BR44" s="30" t="str">
        <f t="shared" si="80"/>
        <v>　　　　　　　　．</v>
      </c>
      <c r="BS44" s="13"/>
      <c r="BT44" s="124">
        <f ca="1">IF($A$44="","",$A$44)</f>
        <v>17</v>
      </c>
      <c r="BU44" s="104" t="str">
        <f ca="1">IF($B$44="","",$B$44)</f>
        <v>十七</v>
      </c>
      <c r="BV44" s="29" t="str">
        <f t="shared" si="81"/>
        <v/>
      </c>
      <c r="BW44" s="102" t="str">
        <f t="shared" si="82"/>
        <v/>
      </c>
      <c r="BX44" s="13"/>
      <c r="BY44" s="124">
        <f ca="1">IF($A$44="","",$A$44)</f>
        <v>17</v>
      </c>
      <c r="BZ44" s="26" t="str">
        <f ca="1">IF($B$44="","",$B$44)</f>
        <v>十七</v>
      </c>
      <c r="CA44" s="29" t="str">
        <f t="shared" si="83"/>
        <v>　　　　．</v>
      </c>
      <c r="CB44" s="57" t="str">
        <f t="shared" si="84"/>
        <v>　　　　．</v>
      </c>
      <c r="CC44" s="57" t="str">
        <f t="shared" si="85"/>
        <v>　　　　．</v>
      </c>
      <c r="CD44" s="30" t="str">
        <f t="shared" si="86"/>
        <v>　　　　．</v>
      </c>
      <c r="CE44" s="13"/>
      <c r="CF44" s="124">
        <f ca="1">IF($A$44="","",$A$44)</f>
        <v>17</v>
      </c>
      <c r="CG44" s="26" t="str">
        <f ca="1">IF($B$44="","",$B$44)</f>
        <v>十七</v>
      </c>
      <c r="CH44" s="105" t="str">
        <f t="shared" si="87"/>
        <v>年</v>
      </c>
      <c r="CI44" s="106" t="str">
        <f t="shared" si="88"/>
        <v>年</v>
      </c>
      <c r="CJ44" s="106" t="str">
        <f t="shared" si="89"/>
        <v>年</v>
      </c>
      <c r="CK44" s="106" t="str">
        <f t="shared" si="90"/>
        <v>年</v>
      </c>
      <c r="CL44" s="106" t="str">
        <f t="shared" si="91"/>
        <v>年</v>
      </c>
      <c r="CM44" s="106" t="str">
        <f t="shared" si="92"/>
        <v>年</v>
      </c>
      <c r="CN44" s="106" t="str">
        <f t="shared" si="93"/>
        <v>年</v>
      </c>
      <c r="CO44" s="106" t="str">
        <f t="shared" si="94"/>
        <v>年</v>
      </c>
      <c r="CP44" s="106" t="str">
        <f t="shared" si="95"/>
        <v>年</v>
      </c>
      <c r="CQ44" s="107" t="str">
        <f t="shared" si="96"/>
        <v>年</v>
      </c>
    </row>
    <row r="45" spans="1:95" ht="30" customHeight="1" x14ac:dyDescent="0.15">
      <c r="A45" s="124">
        <f ca="1">IF(AND(入力!$C$4&gt;1,OR(QUOTIENT(入力!$C$3,入力!$C$4)&gt;7,AND(QUOTIENT(入力!$C$3,入力!$C$4)&gt;6,MOD(入力!$C$3,入力!$C$4)&gt;1))),OFFSET(入力!E3,QUOTIENT(入力!$C$3,入力!$C$4)+IF(MOD(入力!$C$3,入力!$C$4)&gt;0,1,0)+7,),"")</f>
        <v>18</v>
      </c>
      <c r="B45" s="31" t="str">
        <f ca="1">IF(AND(入力!$C$4&gt;1,OR(QUOTIENT(入力!$C$3,入力!$C$4)&gt;7,AND(QUOTIENT(入力!$C$3,入力!$C$4)&gt;6,MOD(入力!$C$3,入力!$C$4)&gt;1))),OFFSET(入力!F3,QUOTIENT(入力!$C$3,入力!$C$4)+IF(MOD(入力!$C$3,入力!$C$4)&gt;0,1,0)+7,),"")</f>
        <v>十八</v>
      </c>
      <c r="C45" s="27" t="str">
        <f t="shared" si="97"/>
        <v>　</v>
      </c>
      <c r="D45" s="28" t="str">
        <f t="shared" si="98"/>
        <v>　　　　　　年　　　月　　　日</v>
      </c>
      <c r="E45" s="29" t="str">
        <f t="shared" si="52"/>
        <v>　　　　．</v>
      </c>
      <c r="F45" s="30" t="str">
        <f t="shared" si="99"/>
        <v>　　　．</v>
      </c>
      <c r="G45" s="13"/>
      <c r="H45" s="124">
        <f ca="1">IF($A$45="","",$A$45)</f>
        <v>18</v>
      </c>
      <c r="I45" s="27" t="str">
        <f ca="1">IF($B$45="","",$B$45)</f>
        <v>十八</v>
      </c>
      <c r="J45" s="234" t="str">
        <f t="shared" si="53"/>
        <v>WS ／ OH ／ OP ／ MB ／ S ／ L ／ R ／ RS</v>
      </c>
      <c r="K45" s="235"/>
      <c r="L45" s="29" t="str">
        <f t="shared" si="54"/>
        <v>　　　　．</v>
      </c>
      <c r="M45" s="30" t="str">
        <f t="shared" si="55"/>
        <v>　　　　．</v>
      </c>
      <c r="N45" s="13"/>
      <c r="O45" s="124">
        <f ca="1">IF($A$45="","",$A$45)</f>
        <v>18</v>
      </c>
      <c r="P45" s="27" t="str">
        <f ca="1">IF($B$45="","",$B$45)</f>
        <v>十八</v>
      </c>
      <c r="Q45" s="45"/>
      <c r="R45" s="46" t="str">
        <f t="shared" si="56"/>
        <v>右　／　左　／　両</v>
      </c>
      <c r="S45" s="29" t="str">
        <f t="shared" si="57"/>
        <v>　　　　．</v>
      </c>
      <c r="T45" s="30" t="str">
        <f t="shared" si="58"/>
        <v>　　　　．</v>
      </c>
      <c r="U45" s="13"/>
      <c r="V45" s="124">
        <f ca="1">IF($A$45="","",$A$45)</f>
        <v>18</v>
      </c>
      <c r="W45" s="27" t="str">
        <f ca="1">IF($B$45="","",$B$45)</f>
        <v>十八</v>
      </c>
      <c r="X45" s="29" t="str">
        <f t="shared" si="59"/>
        <v>　　　．</v>
      </c>
      <c r="Y45" s="57" t="str">
        <f t="shared" si="60"/>
        <v>　　　．</v>
      </c>
      <c r="Z45" s="57" t="str">
        <f t="shared" si="61"/>
        <v>　　　．</v>
      </c>
      <c r="AA45" s="30" t="str">
        <f t="shared" si="62"/>
        <v>　　　．</v>
      </c>
      <c r="AB45" s="13"/>
      <c r="AC45" s="124">
        <f ca="1">IF($A$45="","",$A$45)</f>
        <v>18</v>
      </c>
      <c r="AD45" s="27" t="str">
        <f ca="1">IF($B$45="","",$B$45)</f>
        <v>十八</v>
      </c>
      <c r="AE45" s="293" t="str">
        <f t="shared" si="50"/>
        <v>　　．</v>
      </c>
      <c r="AF45" s="294"/>
      <c r="AG45" s="295" t="str">
        <f t="shared" si="51"/>
        <v>　　．</v>
      </c>
      <c r="AH45" s="296"/>
      <c r="AI45" s="13"/>
      <c r="AJ45" s="124">
        <f ca="1">IF($A$45="","",$A$45)</f>
        <v>18</v>
      </c>
      <c r="AK45" s="27" t="str">
        <f ca="1">IF($B$45="","",$B$45)</f>
        <v>十八</v>
      </c>
      <c r="AL45" s="29" t="str">
        <f t="shared" si="63"/>
        <v/>
      </c>
      <c r="AM45" s="57" t="str">
        <f t="shared" si="64"/>
        <v/>
      </c>
      <c r="AN45" s="57" t="str">
        <f t="shared" si="65"/>
        <v/>
      </c>
      <c r="AO45" s="30" t="str">
        <f t="shared" si="66"/>
        <v/>
      </c>
      <c r="AP45" s="13"/>
      <c r="AQ45" s="124">
        <f ca="1">IF($A$45="","",$A$45)</f>
        <v>18</v>
      </c>
      <c r="AR45" s="27" t="str">
        <f ca="1">IF($B$45="","",$B$45)</f>
        <v>十八</v>
      </c>
      <c r="AS45" s="29" t="str">
        <f t="shared" si="67"/>
        <v/>
      </c>
      <c r="AT45" s="57" t="str">
        <f t="shared" si="68"/>
        <v/>
      </c>
      <c r="AU45" s="57" t="str">
        <f t="shared" si="69"/>
        <v/>
      </c>
      <c r="AV45" s="30" t="str">
        <f t="shared" si="70"/>
        <v/>
      </c>
      <c r="AW45" s="13"/>
      <c r="AX45" s="124">
        <f ca="1">IF($A$45="","",$A$45)</f>
        <v>18</v>
      </c>
      <c r="AY45" s="27" t="str">
        <f ca="1">IF($B$45="","",$B$45)</f>
        <v>十八</v>
      </c>
      <c r="AZ45" s="29" t="str">
        <f t="shared" si="71"/>
        <v>　　　　　　．</v>
      </c>
      <c r="BA45" s="102" t="str">
        <f t="shared" si="72"/>
        <v>　　　　　　．</v>
      </c>
      <c r="BB45" s="103"/>
      <c r="BC45" s="124">
        <f ca="1">IF($A$45="","",$A$45)</f>
        <v>18</v>
      </c>
      <c r="BD45" s="27" t="str">
        <f ca="1">IF($B$45="","",$B$45)</f>
        <v>十八</v>
      </c>
      <c r="BE45" s="29" t="str">
        <f t="shared" si="73"/>
        <v>　　　　　　．</v>
      </c>
      <c r="BF45" s="102" t="str">
        <f t="shared" si="74"/>
        <v>　　　　　　．</v>
      </c>
      <c r="BG45" s="13"/>
      <c r="BH45" s="124">
        <f ca="1">IF($A$45="","",$A$45)</f>
        <v>18</v>
      </c>
      <c r="BI45" s="27" t="str">
        <f ca="1">IF($B$45="","",$B$45)</f>
        <v>十八</v>
      </c>
      <c r="BJ45" s="29" t="str">
        <f t="shared" si="75"/>
        <v>　　　　．</v>
      </c>
      <c r="BK45" s="57" t="str">
        <f t="shared" si="76"/>
        <v>　　　　．</v>
      </c>
      <c r="BL45" s="57" t="str">
        <f t="shared" si="77"/>
        <v>　　　　．</v>
      </c>
      <c r="BM45" s="30" t="str">
        <f t="shared" si="78"/>
        <v>　　　　．</v>
      </c>
      <c r="BN45" s="13"/>
      <c r="BO45" s="124">
        <f ca="1">IF($A$45="","",$A$45)</f>
        <v>18</v>
      </c>
      <c r="BP45" s="27" t="str">
        <f ca="1">IF($B$45="","",$B$45)</f>
        <v>十八</v>
      </c>
      <c r="BQ45" s="29" t="str">
        <f t="shared" si="79"/>
        <v>　　　　　　　　．</v>
      </c>
      <c r="BR45" s="30" t="str">
        <f t="shared" si="80"/>
        <v>　　　　　　　　．</v>
      </c>
      <c r="BS45" s="13"/>
      <c r="BT45" s="124">
        <f ca="1">IF($A$45="","",$A$45)</f>
        <v>18</v>
      </c>
      <c r="BU45" s="114" t="str">
        <f ca="1">IF($B$45="","",$B$45)</f>
        <v>十八</v>
      </c>
      <c r="BV45" s="113" t="str">
        <f t="shared" si="81"/>
        <v/>
      </c>
      <c r="BW45" s="102" t="str">
        <f t="shared" si="82"/>
        <v/>
      </c>
      <c r="BX45" s="13"/>
      <c r="BY45" s="124">
        <f ca="1">IF($A$45="","",$A$45)</f>
        <v>18</v>
      </c>
      <c r="BZ45" s="27" t="str">
        <f ca="1">IF($B$45="","",$B$45)</f>
        <v>十八</v>
      </c>
      <c r="CA45" s="29" t="str">
        <f t="shared" si="83"/>
        <v>　　　　．</v>
      </c>
      <c r="CB45" s="57" t="str">
        <f t="shared" si="84"/>
        <v>　　　　．</v>
      </c>
      <c r="CC45" s="57" t="str">
        <f t="shared" si="85"/>
        <v>　　　　．</v>
      </c>
      <c r="CD45" s="30" t="str">
        <f t="shared" si="86"/>
        <v>　　　　．</v>
      </c>
      <c r="CE45" s="13"/>
      <c r="CF45" s="124">
        <f ca="1">IF($A$45="","",$A$45)</f>
        <v>18</v>
      </c>
      <c r="CG45" s="27" t="str">
        <f ca="1">IF($B$45="","",$B$45)</f>
        <v>十八</v>
      </c>
      <c r="CH45" s="105" t="str">
        <f t="shared" si="87"/>
        <v>年</v>
      </c>
      <c r="CI45" s="106" t="str">
        <f t="shared" si="88"/>
        <v>年</v>
      </c>
      <c r="CJ45" s="106" t="str">
        <f t="shared" si="89"/>
        <v>年</v>
      </c>
      <c r="CK45" s="106" t="str">
        <f t="shared" si="90"/>
        <v>年</v>
      </c>
      <c r="CL45" s="106" t="str">
        <f t="shared" si="91"/>
        <v>年</v>
      </c>
      <c r="CM45" s="106" t="str">
        <f t="shared" si="92"/>
        <v>年</v>
      </c>
      <c r="CN45" s="106" t="str">
        <f t="shared" si="93"/>
        <v>年</v>
      </c>
      <c r="CO45" s="106" t="str">
        <f t="shared" si="94"/>
        <v>年</v>
      </c>
      <c r="CP45" s="106" t="str">
        <f t="shared" si="95"/>
        <v>年</v>
      </c>
      <c r="CQ45" s="107" t="str">
        <f t="shared" si="96"/>
        <v>年</v>
      </c>
    </row>
    <row r="46" spans="1:95" ht="30" customHeight="1" x14ac:dyDescent="0.15">
      <c r="A46" s="124">
        <f ca="1">IF(AND(入力!$C$4&gt;1,OR(QUOTIENT(入力!$C$3,入力!$C$4)&gt;8,AND(QUOTIENT(入力!$C$3,入力!$C$4)&gt;7,MOD(入力!$C$3,入力!$C$4)&gt;1))),OFFSET(入力!E3,QUOTIENT(入力!$C$3,入力!$C$4)+IF(MOD(入力!$C$3,入力!$C$4)&gt;0,1,0)+8,),"")</f>
        <v>19</v>
      </c>
      <c r="B46" s="31" t="str">
        <f ca="1">IF(AND(入力!$C$4&gt;1,OR(QUOTIENT(入力!$C$3,入力!$C$4)&gt;8,AND(QUOTIENT(入力!$C$3,入力!$C$4)&gt;7,MOD(入力!$C$3,入力!$C$4)&gt;1))),OFFSET(入力!F3,QUOTIENT(入力!$C$3,入力!$C$4)+IF(MOD(入力!$C$3,入力!$C$4)&gt;0,1,0)+8,),"")</f>
        <v>十九</v>
      </c>
      <c r="C46" s="27" t="str">
        <f t="shared" si="97"/>
        <v>　</v>
      </c>
      <c r="D46" s="28" t="str">
        <f t="shared" si="98"/>
        <v>　　　　　　年　　　月　　　日</v>
      </c>
      <c r="E46" s="29" t="str">
        <f t="shared" si="52"/>
        <v>　　　　．</v>
      </c>
      <c r="F46" s="30" t="str">
        <f t="shared" si="99"/>
        <v>　　　．</v>
      </c>
      <c r="G46" s="13"/>
      <c r="H46" s="124">
        <f ca="1">IF($A$46="","",$A$46)</f>
        <v>19</v>
      </c>
      <c r="I46" s="31" t="str">
        <f ca="1">IF($B$46="","",$B$46)</f>
        <v>十九</v>
      </c>
      <c r="J46" s="234" t="str">
        <f t="shared" si="53"/>
        <v>WS ／ OH ／ OP ／ MB ／ S ／ L ／ R ／ RS</v>
      </c>
      <c r="K46" s="235"/>
      <c r="L46" s="29" t="str">
        <f t="shared" si="54"/>
        <v>　　　　．</v>
      </c>
      <c r="M46" s="30" t="str">
        <f t="shared" si="55"/>
        <v>　　　　．</v>
      </c>
      <c r="N46" s="13"/>
      <c r="O46" s="124">
        <f ca="1">IF($A$46="","",$A$46)</f>
        <v>19</v>
      </c>
      <c r="P46" s="31" t="str">
        <f ca="1">IF($B$46="","",$B$46)</f>
        <v>十九</v>
      </c>
      <c r="Q46" s="47"/>
      <c r="R46" s="48" t="str">
        <f t="shared" si="56"/>
        <v>右　／　左　／　両</v>
      </c>
      <c r="S46" s="29" t="str">
        <f t="shared" si="57"/>
        <v>　　　　．</v>
      </c>
      <c r="T46" s="30" t="str">
        <f t="shared" si="58"/>
        <v>　　　　．</v>
      </c>
      <c r="U46" s="13"/>
      <c r="V46" s="124">
        <f ca="1">IF($A$46="","",$A$46)</f>
        <v>19</v>
      </c>
      <c r="W46" s="31" t="str">
        <f ca="1">IF($B$46="","",$B$46)</f>
        <v>十九</v>
      </c>
      <c r="X46" s="29" t="str">
        <f t="shared" si="59"/>
        <v>　　　．</v>
      </c>
      <c r="Y46" s="57" t="str">
        <f t="shared" si="60"/>
        <v>　　　．</v>
      </c>
      <c r="Z46" s="57" t="str">
        <f t="shared" si="61"/>
        <v>　　　．</v>
      </c>
      <c r="AA46" s="30" t="str">
        <f t="shared" si="62"/>
        <v>　　　．</v>
      </c>
      <c r="AB46" s="13"/>
      <c r="AC46" s="124">
        <f ca="1">IF($A$46="","",$A$46)</f>
        <v>19</v>
      </c>
      <c r="AD46" s="31" t="str">
        <f ca="1">IF($B$46="","",$B$46)</f>
        <v>十九</v>
      </c>
      <c r="AE46" s="293" t="str">
        <f t="shared" si="50"/>
        <v>　　．</v>
      </c>
      <c r="AF46" s="294"/>
      <c r="AG46" s="295" t="str">
        <f t="shared" si="51"/>
        <v>　　．</v>
      </c>
      <c r="AH46" s="296"/>
      <c r="AI46" s="13"/>
      <c r="AJ46" s="124">
        <f ca="1">IF($A$46="","",$A$46)</f>
        <v>19</v>
      </c>
      <c r="AK46" s="31" t="str">
        <f ca="1">IF($B$46="","",$B$46)</f>
        <v>十九</v>
      </c>
      <c r="AL46" s="29" t="str">
        <f t="shared" si="63"/>
        <v/>
      </c>
      <c r="AM46" s="57" t="str">
        <f t="shared" si="64"/>
        <v/>
      </c>
      <c r="AN46" s="57" t="str">
        <f t="shared" si="65"/>
        <v/>
      </c>
      <c r="AO46" s="30" t="str">
        <f t="shared" si="66"/>
        <v/>
      </c>
      <c r="AP46" s="13"/>
      <c r="AQ46" s="124">
        <f ca="1">IF($A$46="","",$A$46)</f>
        <v>19</v>
      </c>
      <c r="AR46" s="31" t="str">
        <f ca="1">IF($B$46="","",$B$46)</f>
        <v>十九</v>
      </c>
      <c r="AS46" s="29" t="str">
        <f t="shared" si="67"/>
        <v/>
      </c>
      <c r="AT46" s="57" t="str">
        <f t="shared" si="68"/>
        <v/>
      </c>
      <c r="AU46" s="57" t="str">
        <f t="shared" si="69"/>
        <v/>
      </c>
      <c r="AV46" s="30" t="str">
        <f t="shared" si="70"/>
        <v/>
      </c>
      <c r="AW46" s="13"/>
      <c r="AX46" s="124">
        <f ca="1">IF($A$46="","",$A$46)</f>
        <v>19</v>
      </c>
      <c r="AY46" s="31" t="str">
        <f ca="1">IF($B$46="","",$B$46)</f>
        <v>十九</v>
      </c>
      <c r="AZ46" s="29" t="str">
        <f t="shared" si="71"/>
        <v>　　　　　　．</v>
      </c>
      <c r="BA46" s="102" t="str">
        <f t="shared" si="72"/>
        <v>　　　　　　．</v>
      </c>
      <c r="BB46" s="103"/>
      <c r="BC46" s="124">
        <f ca="1">IF($A$46="","",$A$46)</f>
        <v>19</v>
      </c>
      <c r="BD46" s="31" t="str">
        <f ca="1">IF($B$46="","",$B$46)</f>
        <v>十九</v>
      </c>
      <c r="BE46" s="29" t="str">
        <f t="shared" si="73"/>
        <v>　　　　　　．</v>
      </c>
      <c r="BF46" s="102" t="str">
        <f t="shared" si="74"/>
        <v>　　　　　　．</v>
      </c>
      <c r="BG46" s="13"/>
      <c r="BH46" s="124">
        <f ca="1">IF($A$46="","",$A$46)</f>
        <v>19</v>
      </c>
      <c r="BI46" s="31" t="str">
        <f ca="1">IF($B$46="","",$B$46)</f>
        <v>十九</v>
      </c>
      <c r="BJ46" s="29" t="str">
        <f t="shared" si="75"/>
        <v>　　　　．</v>
      </c>
      <c r="BK46" s="57" t="str">
        <f t="shared" si="76"/>
        <v>　　　　．</v>
      </c>
      <c r="BL46" s="57" t="str">
        <f t="shared" si="77"/>
        <v>　　　　．</v>
      </c>
      <c r="BM46" s="30" t="str">
        <f t="shared" si="78"/>
        <v>　　　　．</v>
      </c>
      <c r="BN46" s="13"/>
      <c r="BO46" s="124">
        <f ca="1">IF($A$46="","",$A$46)</f>
        <v>19</v>
      </c>
      <c r="BP46" s="31" t="str">
        <f ca="1">IF($B$46="","",$B$46)</f>
        <v>十九</v>
      </c>
      <c r="BQ46" s="29" t="str">
        <f t="shared" si="79"/>
        <v>　　　　　　　　．</v>
      </c>
      <c r="BR46" s="30" t="str">
        <f t="shared" si="80"/>
        <v>　　　　　　　　．</v>
      </c>
      <c r="BS46" s="13"/>
      <c r="BT46" s="124">
        <f ca="1">IF($A$46="","",$A$46)</f>
        <v>19</v>
      </c>
      <c r="BU46" s="114" t="str">
        <f ca="1">IF($B$46="","",$B$46)</f>
        <v>十九</v>
      </c>
      <c r="BV46" s="113" t="str">
        <f t="shared" si="81"/>
        <v/>
      </c>
      <c r="BW46" s="102" t="str">
        <f t="shared" si="82"/>
        <v/>
      </c>
      <c r="BX46" s="13"/>
      <c r="BY46" s="124">
        <f ca="1">IF($A$46="","",$A$46)</f>
        <v>19</v>
      </c>
      <c r="BZ46" s="31" t="str">
        <f ca="1">IF($B$46="","",$B$46)</f>
        <v>十九</v>
      </c>
      <c r="CA46" s="29" t="str">
        <f t="shared" si="83"/>
        <v>　　　　．</v>
      </c>
      <c r="CB46" s="57" t="str">
        <f t="shared" si="84"/>
        <v>　　　　．</v>
      </c>
      <c r="CC46" s="57" t="str">
        <f t="shared" si="85"/>
        <v>　　　　．</v>
      </c>
      <c r="CD46" s="30" t="str">
        <f t="shared" si="86"/>
        <v>　　　　．</v>
      </c>
      <c r="CE46" s="13"/>
      <c r="CF46" s="124">
        <f ca="1">IF($A$46="","",$A$46)</f>
        <v>19</v>
      </c>
      <c r="CG46" s="31" t="str">
        <f ca="1">IF($B$46="","",$B$46)</f>
        <v>十九</v>
      </c>
      <c r="CH46" s="105" t="str">
        <f t="shared" si="87"/>
        <v>年</v>
      </c>
      <c r="CI46" s="106" t="str">
        <f t="shared" si="88"/>
        <v>年</v>
      </c>
      <c r="CJ46" s="106" t="str">
        <f t="shared" si="89"/>
        <v>年</v>
      </c>
      <c r="CK46" s="106" t="str">
        <f t="shared" si="90"/>
        <v>年</v>
      </c>
      <c r="CL46" s="106" t="str">
        <f t="shared" si="91"/>
        <v>年</v>
      </c>
      <c r="CM46" s="106" t="str">
        <f t="shared" si="92"/>
        <v>年</v>
      </c>
      <c r="CN46" s="106" t="str">
        <f t="shared" si="93"/>
        <v>年</v>
      </c>
      <c r="CO46" s="106" t="str">
        <f t="shared" si="94"/>
        <v>年</v>
      </c>
      <c r="CP46" s="106" t="str">
        <f t="shared" si="95"/>
        <v>年</v>
      </c>
      <c r="CQ46" s="107" t="str">
        <f t="shared" si="96"/>
        <v>年</v>
      </c>
    </row>
    <row r="47" spans="1:95" ht="30" customHeight="1" thickBot="1" x14ac:dyDescent="0.2">
      <c r="A47" s="125">
        <f ca="1">IF(AND(入力!$C$4&gt;1,OR(QUOTIENT(入力!$C$3,入力!$C$4)&gt;9,AND(QUOTIENT(入力!$C$3,入力!$C$4)&gt;8,MOD(入力!$C$3,入力!$C$4)&gt;1))),OFFSET(入力!E3,QUOTIENT(入力!$C$3,入力!$C$4)+IF(MOD(入力!$C$3,入力!$C$4)&gt;0,1,0)+9,),"")</f>
        <v>20</v>
      </c>
      <c r="B47" s="32" t="str">
        <f ca="1">IF(AND(入力!$C$4&gt;1,OR(QUOTIENT(入力!$C$3,入力!$C$4)&gt;9,AND(QUOTIENT(入力!$C$3,入力!$C$4)&gt;8,MOD(入力!$C$3,入力!$C$4)&gt;1))),OFFSET(入力!F3,QUOTIENT(入力!$C$3,入力!$C$4)+IF(MOD(入力!$C$3,入力!$C$4)&gt;0,1,0)+9,),"")</f>
        <v>二十</v>
      </c>
      <c r="C47" s="33" t="str">
        <f t="shared" si="97"/>
        <v>　</v>
      </c>
      <c r="D47" s="34" t="str">
        <f t="shared" si="98"/>
        <v>　　　　　　年　　　月　　　日</v>
      </c>
      <c r="E47" s="35" t="str">
        <f t="shared" si="52"/>
        <v>　　　　．</v>
      </c>
      <c r="F47" s="36" t="str">
        <f t="shared" si="99"/>
        <v>　　　．</v>
      </c>
      <c r="G47" s="13"/>
      <c r="H47" s="125">
        <f ca="1">IF($A$47="","",$A$47)</f>
        <v>20</v>
      </c>
      <c r="I47" s="32" t="str">
        <f ca="1">IF($B$47="","",$B$47)</f>
        <v>二十</v>
      </c>
      <c r="J47" s="232" t="str">
        <f t="shared" si="53"/>
        <v>WS ／ OH ／ OP ／ MB ／ S ／ L ／ R ／ RS</v>
      </c>
      <c r="K47" s="233"/>
      <c r="L47" s="35" t="str">
        <f t="shared" si="54"/>
        <v>　　　　．</v>
      </c>
      <c r="M47" s="36" t="str">
        <f t="shared" si="55"/>
        <v>　　　　．</v>
      </c>
      <c r="N47" s="13"/>
      <c r="O47" s="125">
        <f ca="1">IF($A$47="","",$A$47)</f>
        <v>20</v>
      </c>
      <c r="P47" s="32" t="str">
        <f ca="1">IF($B$47="","",$B$47)</f>
        <v>二十</v>
      </c>
      <c r="Q47" s="49"/>
      <c r="R47" s="50" t="str">
        <f t="shared" si="56"/>
        <v>右　／　左　／　両</v>
      </c>
      <c r="S47" s="35" t="str">
        <f t="shared" si="57"/>
        <v>　　　　．</v>
      </c>
      <c r="T47" s="36" t="str">
        <f t="shared" si="58"/>
        <v>　　　　．</v>
      </c>
      <c r="U47" s="13"/>
      <c r="V47" s="125">
        <f ca="1">IF($A$47="","",$A$47)</f>
        <v>20</v>
      </c>
      <c r="W47" s="32" t="str">
        <f ca="1">IF($B$47="","",$B$47)</f>
        <v>二十</v>
      </c>
      <c r="X47" s="35" t="str">
        <f t="shared" si="59"/>
        <v>　　　．</v>
      </c>
      <c r="Y47" s="62" t="str">
        <f t="shared" si="60"/>
        <v>　　　．</v>
      </c>
      <c r="Z47" s="62" t="str">
        <f t="shared" si="61"/>
        <v>　　　．</v>
      </c>
      <c r="AA47" s="36" t="str">
        <f t="shared" si="62"/>
        <v>　　　．</v>
      </c>
      <c r="AB47" s="13"/>
      <c r="AC47" s="125">
        <f ca="1">IF($A$47="","",$A$47)</f>
        <v>20</v>
      </c>
      <c r="AD47" s="32" t="str">
        <f ca="1">IF($B$47="","",$B$47)</f>
        <v>二十</v>
      </c>
      <c r="AE47" s="326" t="str">
        <f t="shared" si="50"/>
        <v>　　．</v>
      </c>
      <c r="AF47" s="327"/>
      <c r="AG47" s="328" t="str">
        <f t="shared" si="51"/>
        <v>　　．</v>
      </c>
      <c r="AH47" s="329"/>
      <c r="AI47" s="13"/>
      <c r="AJ47" s="125">
        <f ca="1">IF($A$47="","",$A$47)</f>
        <v>20</v>
      </c>
      <c r="AK47" s="32" t="str">
        <f ca="1">IF($B$47="","",$B$47)</f>
        <v>二十</v>
      </c>
      <c r="AL47" s="35" t="str">
        <f t="shared" si="63"/>
        <v/>
      </c>
      <c r="AM47" s="62" t="str">
        <f t="shared" si="64"/>
        <v/>
      </c>
      <c r="AN47" s="62" t="str">
        <f t="shared" si="65"/>
        <v/>
      </c>
      <c r="AO47" s="36" t="str">
        <f t="shared" si="66"/>
        <v/>
      </c>
      <c r="AP47" s="13"/>
      <c r="AQ47" s="125">
        <f ca="1">IF($A$47="","",$A$47)</f>
        <v>20</v>
      </c>
      <c r="AR47" s="32" t="str">
        <f ca="1">IF($B$47="","",$B$47)</f>
        <v>二十</v>
      </c>
      <c r="AS47" s="35" t="str">
        <f t="shared" si="67"/>
        <v/>
      </c>
      <c r="AT47" s="62" t="str">
        <f t="shared" si="68"/>
        <v/>
      </c>
      <c r="AU47" s="62" t="str">
        <f t="shared" si="69"/>
        <v/>
      </c>
      <c r="AV47" s="36" t="str">
        <f t="shared" si="70"/>
        <v/>
      </c>
      <c r="AW47" s="13"/>
      <c r="AX47" s="125">
        <f ca="1">IF($A$47="","",$A$47)</f>
        <v>20</v>
      </c>
      <c r="AY47" s="32" t="str">
        <f ca="1">IF($B$47="","",$B$47)</f>
        <v>二十</v>
      </c>
      <c r="AZ47" s="35" t="str">
        <f t="shared" si="71"/>
        <v>　　　　　　．</v>
      </c>
      <c r="BA47" s="108" t="str">
        <f t="shared" si="72"/>
        <v>　　　　　　．</v>
      </c>
      <c r="BB47" s="103"/>
      <c r="BC47" s="125">
        <f ca="1">IF($A$47="","",$A$47)</f>
        <v>20</v>
      </c>
      <c r="BD47" s="32" t="str">
        <f ca="1">IF($B$47="","",$B$47)</f>
        <v>二十</v>
      </c>
      <c r="BE47" s="35" t="str">
        <f t="shared" si="73"/>
        <v>　　　　　　．</v>
      </c>
      <c r="BF47" s="108" t="str">
        <f t="shared" si="74"/>
        <v>　　　　　　．</v>
      </c>
      <c r="BG47" s="13"/>
      <c r="BH47" s="125">
        <f ca="1">IF($A$47="","",$A$47)</f>
        <v>20</v>
      </c>
      <c r="BI47" s="32" t="str">
        <f ca="1">IF($B$47="","",$B$47)</f>
        <v>二十</v>
      </c>
      <c r="BJ47" s="35" t="str">
        <f t="shared" si="75"/>
        <v>　　　　．</v>
      </c>
      <c r="BK47" s="62" t="str">
        <f t="shared" si="76"/>
        <v>　　　　．</v>
      </c>
      <c r="BL47" s="62" t="str">
        <f t="shared" si="77"/>
        <v>　　　　．</v>
      </c>
      <c r="BM47" s="36" t="str">
        <f t="shared" si="78"/>
        <v>　　　　．</v>
      </c>
      <c r="BN47" s="13"/>
      <c r="BO47" s="125">
        <f ca="1">IF($A$47="","",$A$47)</f>
        <v>20</v>
      </c>
      <c r="BP47" s="32" t="str">
        <f ca="1">IF($B$47="","",$B$47)</f>
        <v>二十</v>
      </c>
      <c r="BQ47" s="35" t="str">
        <f t="shared" si="79"/>
        <v>　　　　　　　　．</v>
      </c>
      <c r="BR47" s="36" t="str">
        <f t="shared" si="80"/>
        <v>　　　　　　　　．</v>
      </c>
      <c r="BS47" s="13"/>
      <c r="BT47" s="125">
        <f ca="1">IF($A$47="","",$A$47)</f>
        <v>20</v>
      </c>
      <c r="BU47" s="115" t="str">
        <f ca="1">IF($B$47="","",$B$47)</f>
        <v>二十</v>
      </c>
      <c r="BV47" s="116" t="str">
        <f t="shared" si="81"/>
        <v/>
      </c>
      <c r="BW47" s="108" t="str">
        <f t="shared" si="82"/>
        <v/>
      </c>
      <c r="BX47" s="13"/>
      <c r="BY47" s="125">
        <f ca="1">IF($A$47="","",$A$47)</f>
        <v>20</v>
      </c>
      <c r="BZ47" s="32" t="str">
        <f ca="1">IF($B$47="","",$B$47)</f>
        <v>二十</v>
      </c>
      <c r="CA47" s="35" t="str">
        <f t="shared" si="83"/>
        <v>　　　　．</v>
      </c>
      <c r="CB47" s="62" t="str">
        <f t="shared" si="84"/>
        <v>　　　　．</v>
      </c>
      <c r="CC47" s="62" t="str">
        <f t="shared" si="85"/>
        <v>　　　　．</v>
      </c>
      <c r="CD47" s="36" t="str">
        <f t="shared" si="86"/>
        <v>　　　　．</v>
      </c>
      <c r="CE47" s="13"/>
      <c r="CF47" s="125">
        <f ca="1">IF($A$47="","",$A$47)</f>
        <v>20</v>
      </c>
      <c r="CG47" s="32" t="str">
        <f ca="1">IF($B$47="","",$B$47)</f>
        <v>二十</v>
      </c>
      <c r="CH47" s="109" t="str">
        <f t="shared" si="87"/>
        <v>年</v>
      </c>
      <c r="CI47" s="110" t="str">
        <f t="shared" si="88"/>
        <v>年</v>
      </c>
      <c r="CJ47" s="110" t="str">
        <f t="shared" si="89"/>
        <v>年</v>
      </c>
      <c r="CK47" s="110" t="str">
        <f t="shared" si="90"/>
        <v>年</v>
      </c>
      <c r="CL47" s="110" t="str">
        <f t="shared" si="91"/>
        <v>年</v>
      </c>
      <c r="CM47" s="152" t="str">
        <f t="shared" si="92"/>
        <v>年</v>
      </c>
      <c r="CN47" s="110" t="str">
        <f t="shared" si="93"/>
        <v>年</v>
      </c>
      <c r="CO47" s="110" t="str">
        <f t="shared" si="94"/>
        <v>年</v>
      </c>
      <c r="CP47" s="110" t="str">
        <f t="shared" si="95"/>
        <v>年</v>
      </c>
      <c r="CQ47" s="111" t="str">
        <f t="shared" si="96"/>
        <v>年</v>
      </c>
    </row>
    <row r="48" spans="1:95" ht="30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6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51"/>
      <c r="CN48" s="13"/>
      <c r="CO48" s="13"/>
      <c r="CP48" s="13"/>
      <c r="CQ48" s="13"/>
    </row>
    <row r="49" spans="1:95" ht="30" customHeight="1" x14ac:dyDescent="0.15">
      <c r="A49" s="254" t="str">
        <f>IF($A$22="","",$A$22)</f>
        <v>ふりがなは必ず『 ひらがな 』記入
身長 ・ 体重は『 素足 』計測
身長は『 閉脚立位 』計測</v>
      </c>
      <c r="B49" s="255"/>
      <c r="C49" s="255"/>
      <c r="D49" s="255"/>
      <c r="E49" s="255"/>
      <c r="F49" s="256"/>
      <c r="H49" s="21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49" s="244"/>
      <c r="J49" s="244"/>
      <c r="K49" s="244"/>
      <c r="L49" s="244"/>
      <c r="M49" s="245"/>
      <c r="O49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49" s="193"/>
      <c r="Q49" s="193"/>
      <c r="R49" s="193"/>
      <c r="S49" s="193"/>
      <c r="T49" s="194"/>
      <c r="V49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49" s="224"/>
      <c r="X49" s="224"/>
      <c r="Y49" s="224"/>
      <c r="Z49" s="224"/>
      <c r="AA49" s="225"/>
      <c r="AC49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49" s="224"/>
      <c r="AE49" s="224"/>
      <c r="AF49" s="224"/>
      <c r="AG49" s="224"/>
      <c r="AH49" s="225"/>
      <c r="AJ49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49" s="267"/>
      <c r="AL49" s="267"/>
      <c r="AM49" s="267"/>
      <c r="AN49" s="267"/>
      <c r="AO49" s="268"/>
      <c r="AQ49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49" s="224"/>
      <c r="AS49" s="224"/>
      <c r="AT49" s="224"/>
      <c r="AU49" s="224"/>
      <c r="AV49" s="225"/>
      <c r="AX49" s="192" t="str">
        <f>IF($AX$22="","",$AX$22)</f>
        <v>記録は『 スタートラインから距離の短い方の踵 』計測
スタートラインオーバーは『 記録から－（マイナス） 』計測</v>
      </c>
      <c r="AY49" s="193"/>
      <c r="AZ49" s="193"/>
      <c r="BA49" s="194"/>
      <c r="BB49" s="3"/>
      <c r="BC49" s="275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49" s="276"/>
      <c r="BE49" s="276"/>
      <c r="BF49" s="277"/>
      <c r="BH49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49" s="193"/>
      <c r="BJ49" s="193"/>
      <c r="BK49" s="193"/>
      <c r="BL49" s="193"/>
      <c r="BM49" s="194"/>
      <c r="BO49" s="284" t="str">
        <f>IF($BO$22="","",$BO$22)</f>
        <v>『 右手左足立ち と 左手右足立ち 』計測
『 満タンのペットボトル 』計測
ペットボトルは『 必ず触れたまま押す形 』計測</v>
      </c>
      <c r="BP49" s="285"/>
      <c r="BQ49" s="285"/>
      <c r="BR49" s="286"/>
      <c r="BT49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49" s="215"/>
      <c r="BV49" s="215"/>
      <c r="BW49" s="216"/>
      <c r="BY49" s="223" t="str">
        <f>IF($BY$22="","",$BY$22)</f>
        <v>計測は『 人差し指の第２関節がほぼ直角 』になるよう握り幅を調整
計測は『 右左交互 』に実施</v>
      </c>
      <c r="BZ49" s="224"/>
      <c r="CA49" s="224"/>
      <c r="CB49" s="224"/>
      <c r="CC49" s="224"/>
      <c r="CD49" s="225"/>
      <c r="CF49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49" s="365"/>
      <c r="CH49" s="365"/>
      <c r="CI49" s="224" t="str">
        <f>IF($CI$22="","",$CI$22)</f>
        <v>体力測定実施日を基準に年度ではなく『 年 』
選抜の対象は地方を含めず『 全国のみ 』
複数年参加の場合は『 全ての年を記載 』</v>
      </c>
      <c r="CJ49" s="332"/>
      <c r="CK49" s="332"/>
      <c r="CL49" s="332"/>
      <c r="CM49" s="332"/>
      <c r="CN49" s="332"/>
      <c r="CO49" s="332"/>
      <c r="CP49" s="332"/>
      <c r="CQ49" s="333"/>
    </row>
    <row r="50" spans="1:95" ht="30" customHeight="1" x14ac:dyDescent="0.15">
      <c r="A50" s="257"/>
      <c r="B50" s="258"/>
      <c r="C50" s="258"/>
      <c r="D50" s="258"/>
      <c r="E50" s="258"/>
      <c r="F50" s="259"/>
      <c r="H50" s="246"/>
      <c r="I50" s="247"/>
      <c r="J50" s="247"/>
      <c r="K50" s="247"/>
      <c r="L50" s="247"/>
      <c r="M50" s="248"/>
      <c r="O50" s="195"/>
      <c r="P50" s="196"/>
      <c r="Q50" s="196"/>
      <c r="R50" s="196"/>
      <c r="S50" s="196"/>
      <c r="T50" s="197"/>
      <c r="V50" s="226"/>
      <c r="W50" s="227"/>
      <c r="X50" s="227"/>
      <c r="Y50" s="227"/>
      <c r="Z50" s="227"/>
      <c r="AA50" s="228"/>
      <c r="AC50" s="226"/>
      <c r="AD50" s="227"/>
      <c r="AE50" s="227"/>
      <c r="AF50" s="227"/>
      <c r="AG50" s="227"/>
      <c r="AH50" s="228"/>
      <c r="AJ50" s="269"/>
      <c r="AK50" s="270"/>
      <c r="AL50" s="270"/>
      <c r="AM50" s="270"/>
      <c r="AN50" s="270"/>
      <c r="AO50" s="271"/>
      <c r="AQ50" s="226"/>
      <c r="AR50" s="227"/>
      <c r="AS50" s="227"/>
      <c r="AT50" s="227"/>
      <c r="AU50" s="227"/>
      <c r="AV50" s="228"/>
      <c r="AX50" s="195"/>
      <c r="AY50" s="196"/>
      <c r="AZ50" s="196"/>
      <c r="BA50" s="197"/>
      <c r="BB50" s="3"/>
      <c r="BC50" s="278"/>
      <c r="BD50" s="279"/>
      <c r="BE50" s="279"/>
      <c r="BF50" s="280"/>
      <c r="BH50" s="195"/>
      <c r="BI50" s="196"/>
      <c r="BJ50" s="196"/>
      <c r="BK50" s="196"/>
      <c r="BL50" s="196"/>
      <c r="BM50" s="197"/>
      <c r="BO50" s="287"/>
      <c r="BP50" s="288"/>
      <c r="BQ50" s="288"/>
      <c r="BR50" s="289"/>
      <c r="BT50" s="217"/>
      <c r="BU50" s="218"/>
      <c r="BV50" s="218"/>
      <c r="BW50" s="219"/>
      <c r="BY50" s="226"/>
      <c r="BZ50" s="227"/>
      <c r="CA50" s="227"/>
      <c r="CB50" s="227"/>
      <c r="CC50" s="227"/>
      <c r="CD50" s="228"/>
      <c r="CF50" s="366"/>
      <c r="CG50" s="367"/>
      <c r="CH50" s="367"/>
      <c r="CI50" s="335"/>
      <c r="CJ50" s="335"/>
      <c r="CK50" s="335"/>
      <c r="CL50" s="335"/>
      <c r="CM50" s="335"/>
      <c r="CN50" s="335"/>
      <c r="CO50" s="335"/>
      <c r="CP50" s="335"/>
      <c r="CQ50" s="336"/>
    </row>
    <row r="51" spans="1:95" ht="30" customHeight="1" x14ac:dyDescent="0.15">
      <c r="A51" s="260"/>
      <c r="B51" s="261"/>
      <c r="C51" s="261"/>
      <c r="D51" s="261"/>
      <c r="E51" s="261"/>
      <c r="F51" s="262"/>
      <c r="H51" s="249"/>
      <c r="I51" s="250"/>
      <c r="J51" s="250"/>
      <c r="K51" s="250"/>
      <c r="L51" s="250"/>
      <c r="M51" s="251"/>
      <c r="O51" s="198"/>
      <c r="P51" s="199"/>
      <c r="Q51" s="199"/>
      <c r="R51" s="199"/>
      <c r="S51" s="199"/>
      <c r="T51" s="200"/>
      <c r="V51" s="229"/>
      <c r="W51" s="230"/>
      <c r="X51" s="230"/>
      <c r="Y51" s="230"/>
      <c r="Z51" s="230"/>
      <c r="AA51" s="231"/>
      <c r="AC51" s="229"/>
      <c r="AD51" s="230"/>
      <c r="AE51" s="230"/>
      <c r="AF51" s="230"/>
      <c r="AG51" s="230"/>
      <c r="AH51" s="231"/>
      <c r="AJ51" s="272"/>
      <c r="AK51" s="273"/>
      <c r="AL51" s="273"/>
      <c r="AM51" s="273"/>
      <c r="AN51" s="273"/>
      <c r="AO51" s="274"/>
      <c r="AQ51" s="229"/>
      <c r="AR51" s="230"/>
      <c r="AS51" s="230"/>
      <c r="AT51" s="230"/>
      <c r="AU51" s="230"/>
      <c r="AV51" s="231"/>
      <c r="AX51" s="198"/>
      <c r="AY51" s="199"/>
      <c r="AZ51" s="199"/>
      <c r="BA51" s="200"/>
      <c r="BB51" s="3"/>
      <c r="BC51" s="281"/>
      <c r="BD51" s="282"/>
      <c r="BE51" s="282"/>
      <c r="BF51" s="283"/>
      <c r="BH51" s="198"/>
      <c r="BI51" s="199"/>
      <c r="BJ51" s="199"/>
      <c r="BK51" s="199"/>
      <c r="BL51" s="199"/>
      <c r="BM51" s="200"/>
      <c r="BO51" s="290"/>
      <c r="BP51" s="291"/>
      <c r="BQ51" s="291"/>
      <c r="BR51" s="292"/>
      <c r="BT51" s="220"/>
      <c r="BU51" s="221"/>
      <c r="BV51" s="221"/>
      <c r="BW51" s="222"/>
      <c r="BY51" s="229"/>
      <c r="BZ51" s="230"/>
      <c r="CA51" s="230"/>
      <c r="CB51" s="230"/>
      <c r="CC51" s="230"/>
      <c r="CD51" s="231"/>
      <c r="CF51" s="368"/>
      <c r="CG51" s="369"/>
      <c r="CH51" s="369"/>
      <c r="CI51" s="338"/>
      <c r="CJ51" s="338"/>
      <c r="CK51" s="338"/>
      <c r="CL51" s="338"/>
      <c r="CM51" s="338"/>
      <c r="CN51" s="338"/>
      <c r="CO51" s="338"/>
      <c r="CP51" s="338"/>
      <c r="CQ51" s="339"/>
    </row>
    <row r="52" spans="1:95" ht="30" customHeight="1" x14ac:dyDescent="0.15">
      <c r="A52" s="154" t="str">
        <f>IF($A$25="","",$A$25)</f>
        <v>Copyright(C) KCG：Komuro Consulting Group　CEO　小室匡史 ／ Masashi KOMURO. All Rights Reserved.</v>
      </c>
      <c r="B52" s="154"/>
      <c r="C52" s="154"/>
      <c r="D52" s="154"/>
      <c r="E52" s="154"/>
      <c r="F52" s="154"/>
      <c r="H52" s="154" t="str">
        <f>IF($A$25="","",$A$25)</f>
        <v>Copyright(C) KCG：Komuro Consulting Group　CEO　小室匡史 ／ Masashi KOMURO. All Rights Reserved.</v>
      </c>
      <c r="I52" s="154"/>
      <c r="J52" s="154"/>
      <c r="K52" s="154"/>
      <c r="L52" s="154"/>
      <c r="M52" s="154"/>
      <c r="O52" s="154" t="str">
        <f>IF($A$25="","",$A$25)</f>
        <v>Copyright(C) KCG：Komuro Consulting Group　CEO　小室匡史 ／ Masashi KOMURO. All Rights Reserved.</v>
      </c>
      <c r="P52" s="154"/>
      <c r="Q52" s="154"/>
      <c r="R52" s="154"/>
      <c r="S52" s="154"/>
      <c r="T52" s="154"/>
      <c r="V52" s="154" t="str">
        <f>IF($A$25="","",$A$25)</f>
        <v>Copyright(C) KCG：Komuro Consulting Group　CEO　小室匡史 ／ Masashi KOMURO. All Rights Reserved.</v>
      </c>
      <c r="W52" s="154"/>
      <c r="X52" s="154"/>
      <c r="Y52" s="154"/>
      <c r="Z52" s="154"/>
      <c r="AA52" s="154"/>
      <c r="AC52" s="154" t="str">
        <f>IF($A$25="","",$A$25)</f>
        <v>Copyright(C) KCG：Komuro Consulting Group　CEO　小室匡史 ／ Masashi KOMURO. All Rights Reserved.</v>
      </c>
      <c r="AD52" s="154"/>
      <c r="AE52" s="154"/>
      <c r="AF52" s="154"/>
      <c r="AG52" s="154"/>
      <c r="AH52" s="154"/>
      <c r="AJ52" s="154" t="str">
        <f>IF($A$25="","",$A$25)</f>
        <v>Copyright(C) KCG：Komuro Consulting Group　CEO　小室匡史 ／ Masashi KOMURO. All Rights Reserved.</v>
      </c>
      <c r="AK52" s="154"/>
      <c r="AL52" s="154"/>
      <c r="AM52" s="154"/>
      <c r="AN52" s="154"/>
      <c r="AO52" s="154"/>
      <c r="AQ52" s="154" t="str">
        <f>IF($A$25="","",$A$25)</f>
        <v>Copyright(C) KCG：Komuro Consulting Group　CEO　小室匡史 ／ Masashi KOMURO. All Rights Reserved.</v>
      </c>
      <c r="AR52" s="154"/>
      <c r="AS52" s="154"/>
      <c r="AT52" s="154"/>
      <c r="AU52" s="154"/>
      <c r="AV52" s="154"/>
      <c r="AX52" s="154" t="str">
        <f>IF($A$25="","",$A$25)</f>
        <v>Copyright(C) KCG：Komuro Consulting Group　CEO　小室匡史 ／ Masashi KOMURO. All Rights Reserved.</v>
      </c>
      <c r="AY52" s="154"/>
      <c r="AZ52" s="154"/>
      <c r="BA52" s="154"/>
      <c r="BB52" s="3"/>
      <c r="BC52" s="154" t="str">
        <f>IF($A$25="","",$A$25)</f>
        <v>Copyright(C) KCG：Komuro Consulting Group　CEO　小室匡史 ／ Masashi KOMURO. All Rights Reserved.</v>
      </c>
      <c r="BD52" s="154"/>
      <c r="BE52" s="154"/>
      <c r="BF52" s="154"/>
      <c r="BH52" s="154" t="str">
        <f>IF($A$25="","",$A$25)</f>
        <v>Copyright(C) KCG：Komuro Consulting Group　CEO　小室匡史 ／ Masashi KOMURO. All Rights Reserved.</v>
      </c>
      <c r="BI52" s="154"/>
      <c r="BJ52" s="154"/>
      <c r="BK52" s="154"/>
      <c r="BL52" s="154"/>
      <c r="BM52" s="154"/>
      <c r="BO52" s="154" t="str">
        <f>IF($A$25="","",$A$25)</f>
        <v>Copyright(C) KCG：Komuro Consulting Group　CEO　小室匡史 ／ Masashi KOMURO. All Rights Reserved.</v>
      </c>
      <c r="BP52" s="154"/>
      <c r="BQ52" s="154"/>
      <c r="BR52" s="154"/>
      <c r="BT52" s="154" t="str">
        <f>IF($A$25="","",$A$25)</f>
        <v>Copyright(C) KCG：Komuro Consulting Group　CEO　小室匡史 ／ Masashi KOMURO. All Rights Reserved.</v>
      </c>
      <c r="BU52" s="154"/>
      <c r="BV52" s="154"/>
      <c r="BW52" s="154"/>
      <c r="BY52" s="154" t="str">
        <f>IF($A$25="","",$A$25)</f>
        <v>Copyright(C) KCG：Komuro Consulting Group　CEO　小室匡史 ／ Masashi KOMURO. All Rights Reserved.</v>
      </c>
      <c r="BZ52" s="154"/>
      <c r="CA52" s="154"/>
      <c r="CB52" s="154"/>
      <c r="CC52" s="154"/>
      <c r="CD52" s="154"/>
      <c r="CF52" s="154" t="str">
        <f>IF($A$25="","",$A$25)</f>
        <v>Copyright(C) KCG：Komuro Consulting Group　CEO　小室匡史 ／ Masashi KOMURO. All Rights Reserved.</v>
      </c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</row>
    <row r="53" spans="1:95" ht="30" customHeight="1" x14ac:dyDescent="0.15">
      <c r="A53" s="170" t="str">
        <f>IF(入力!$C$4&lt;=0,"",IF(入力!$C$4=1,"",IF(入力!$C$4=2,"②　／　②",IF(入力!$C$4=3,"②　／　③",IF(入力!$C$4=4,"②　／　④",IF(入力!$C$4=5,"②　／　⑤",IF(入力!$C$4=6,"②　／　⑥",IF(入力!$C$4=7,"②　／　⑦",IF(入力!$C$4=8,"②　／　⑧",IF(入力!$C$4=9,"②　／　⑨",IF(入力!$C$4=10,"②　／　⑩","")))))))))))</f>
        <v>②　／　⑩</v>
      </c>
      <c r="B53" s="170"/>
      <c r="C53" s="170"/>
      <c r="D53" s="170"/>
      <c r="E53" s="170"/>
      <c r="F53" s="170"/>
      <c r="H53" s="170" t="str">
        <f>IF($A$53="","",$A$53)</f>
        <v>②　／　⑩</v>
      </c>
      <c r="I53" s="170"/>
      <c r="J53" s="170"/>
      <c r="K53" s="170"/>
      <c r="L53" s="170"/>
      <c r="M53" s="170"/>
      <c r="O53" s="170" t="str">
        <f>IF($A$53="","",$A$53)</f>
        <v>②　／　⑩</v>
      </c>
      <c r="P53" s="170"/>
      <c r="Q53" s="170"/>
      <c r="R53" s="170"/>
      <c r="S53" s="170"/>
      <c r="T53" s="170"/>
      <c r="V53" s="170" t="str">
        <f>IF($A$53="","",$A$53)</f>
        <v>②　／　⑩</v>
      </c>
      <c r="W53" s="170"/>
      <c r="X53" s="170"/>
      <c r="Y53" s="170"/>
      <c r="Z53" s="170"/>
      <c r="AA53" s="170"/>
      <c r="AC53" s="170" t="str">
        <f>IF($A$53="","",$A$53)</f>
        <v>②　／　⑩</v>
      </c>
      <c r="AD53" s="170"/>
      <c r="AE53" s="170"/>
      <c r="AF53" s="170"/>
      <c r="AG53" s="170"/>
      <c r="AH53" s="170"/>
      <c r="AJ53" s="170" t="str">
        <f>IF($A$53="","",$A$53)</f>
        <v>②　／　⑩</v>
      </c>
      <c r="AK53" s="170"/>
      <c r="AL53" s="170"/>
      <c r="AM53" s="170"/>
      <c r="AN53" s="170"/>
      <c r="AO53" s="170"/>
      <c r="AQ53" s="170" t="str">
        <f>IF($A$53="","",$A$53)</f>
        <v>②　／　⑩</v>
      </c>
      <c r="AR53" s="170"/>
      <c r="AS53" s="170"/>
      <c r="AT53" s="170"/>
      <c r="AU53" s="170"/>
      <c r="AV53" s="170"/>
      <c r="AX53" s="170" t="str">
        <f>IF($A$53="","",$A$53)</f>
        <v>②　／　⑩</v>
      </c>
      <c r="AY53" s="170"/>
      <c r="AZ53" s="170"/>
      <c r="BA53" s="170"/>
      <c r="BB53" s="3"/>
      <c r="BC53" s="170" t="str">
        <f>IF($A$53="","",$A$53)</f>
        <v>②　／　⑩</v>
      </c>
      <c r="BD53" s="170"/>
      <c r="BE53" s="170"/>
      <c r="BF53" s="170"/>
      <c r="BH53" s="170" t="str">
        <f>IF($A$53="","",$A$53)</f>
        <v>②　／　⑩</v>
      </c>
      <c r="BI53" s="170"/>
      <c r="BJ53" s="170"/>
      <c r="BK53" s="170"/>
      <c r="BL53" s="170"/>
      <c r="BM53" s="170"/>
      <c r="BO53" s="170" t="str">
        <f>IF($A$53="","",$A$53)</f>
        <v>②　／　⑩</v>
      </c>
      <c r="BP53" s="170"/>
      <c r="BQ53" s="170"/>
      <c r="BR53" s="170"/>
      <c r="BT53" s="170" t="str">
        <f>IF($A$53="","",$A$53)</f>
        <v>②　／　⑩</v>
      </c>
      <c r="BU53" s="170"/>
      <c r="BV53" s="170"/>
      <c r="BW53" s="170"/>
      <c r="BY53" s="170" t="str">
        <f>IF($A$53="","",$A$53)</f>
        <v>②　／　⑩</v>
      </c>
      <c r="BZ53" s="170"/>
      <c r="CA53" s="170"/>
      <c r="CB53" s="170"/>
      <c r="CC53" s="170"/>
      <c r="CD53" s="170"/>
      <c r="CF53" s="170" t="str">
        <f>IF($A$53="","",$A$53)</f>
        <v>②　／　⑩</v>
      </c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</row>
    <row r="54" spans="1:95" x14ac:dyDescent="0.15">
      <c r="BB54" s="2"/>
    </row>
    <row r="55" spans="1:95" ht="30" customHeight="1" x14ac:dyDescent="0.15">
      <c r="A55" s="177" t="str">
        <f>IF($A$1="","",$A$1)</f>
        <v>ふりがな　・　生年月日　・　身長　・　体重</v>
      </c>
      <c r="B55" s="177"/>
      <c r="C55" s="177"/>
      <c r="D55" s="177"/>
      <c r="E55" s="177"/>
      <c r="F55" s="177"/>
      <c r="H55" s="177" t="str">
        <f>IF($H$1="","",$H$1)</f>
        <v>ポジション　・　上腕背部皮脂厚　・　肩甲骨下角皮脂厚</v>
      </c>
      <c r="I55" s="177"/>
      <c r="J55" s="177"/>
      <c r="K55" s="177"/>
      <c r="L55" s="177"/>
      <c r="M55" s="177"/>
      <c r="O55" s="177" t="str">
        <f>IF($O$1="","",$O$1)</f>
        <v>都道府県　・　利き腕　・　指高 （ 片手　・　両手 ）</v>
      </c>
      <c r="P55" s="177"/>
      <c r="Q55" s="177"/>
      <c r="R55" s="177"/>
      <c r="S55" s="177"/>
      <c r="T55" s="177"/>
      <c r="V55" s="177" t="str">
        <f>IF($V$1="","",$V$1)</f>
        <v>20ｍスプリント</v>
      </c>
      <c r="W55" s="177"/>
      <c r="X55" s="177"/>
      <c r="Y55" s="177"/>
      <c r="Z55" s="177"/>
      <c r="AA55" s="177"/>
      <c r="AC55" s="177" t="str">
        <f>IF($AC$1="","",$AC$1)</f>
        <v>プロアジリティー</v>
      </c>
      <c r="AD55" s="177"/>
      <c r="AE55" s="177"/>
      <c r="AF55" s="177"/>
      <c r="AG55" s="177"/>
      <c r="AH55" s="177"/>
      <c r="AJ55" s="177" t="str">
        <f>IF($AJ$1="","",$AJ$1)</f>
        <v>垂直跳び　・　ランニングジャンプ</v>
      </c>
      <c r="AK55" s="177"/>
      <c r="AL55" s="177"/>
      <c r="AM55" s="177"/>
      <c r="AN55" s="177"/>
      <c r="AO55" s="177"/>
      <c r="AQ55" s="177" t="str">
        <f>IF($AQ$1="","",$AQ$1)</f>
        <v>ブロックジャンプクロスオーバー</v>
      </c>
      <c r="AR55" s="177"/>
      <c r="AS55" s="177"/>
      <c r="AT55" s="177"/>
      <c r="AU55" s="177"/>
      <c r="AV55" s="177"/>
      <c r="AX55" s="177" t="str">
        <f>IF($AX$1="","",$AX$1)</f>
        <v>両脚３回跳</v>
      </c>
      <c r="AY55" s="177"/>
      <c r="AZ55" s="177"/>
      <c r="BA55" s="177"/>
      <c r="BB55" s="1"/>
      <c r="BC55" s="177" t="str">
        <f>IF($BC$1="","",$BC$1)</f>
        <v>オーバーヘッドスロー</v>
      </c>
      <c r="BD55" s="177"/>
      <c r="BE55" s="177"/>
      <c r="BF55" s="177"/>
      <c r="BH55" s="177" t="str">
        <f>IF($BH$1="","",$BH$1)</f>
        <v>バッククラッチ　・　開脚テスト　・　立位体前屈</v>
      </c>
      <c r="BI55" s="177"/>
      <c r="BJ55" s="177"/>
      <c r="BK55" s="177"/>
      <c r="BL55" s="177"/>
      <c r="BM55" s="177"/>
      <c r="BO55" s="177" t="str">
        <f>IF($BO$1="","",$BO$1)</f>
        <v>片脚ファンクショナルリーチ</v>
      </c>
      <c r="BP55" s="177"/>
      <c r="BQ55" s="177"/>
      <c r="BR55" s="177"/>
      <c r="BT55" s="177" t="str">
        <f>IF($BT$1="","",$BT$1)</f>
        <v>YO-YO　テスト　・　30秒シットアップ</v>
      </c>
      <c r="BU55" s="177"/>
      <c r="BV55" s="177"/>
      <c r="BW55" s="177"/>
      <c r="BY55" s="177" t="str">
        <f>IF($BY$1="","",$BY$1)</f>
        <v>握力 （ 右　・　左 ）</v>
      </c>
      <c r="BZ55" s="177"/>
      <c r="CA55" s="177"/>
      <c r="CB55" s="177"/>
      <c r="CC55" s="177"/>
      <c r="CD55" s="177"/>
      <c r="CF55" s="177" t="str">
        <f>IF($CF$1="","",$CF$1)</f>
        <v>キャリア（選出歴）</v>
      </c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</row>
    <row r="56" spans="1:95" ht="30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6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</row>
    <row r="57" spans="1:95" ht="30" customHeight="1" x14ac:dyDescent="0.15">
      <c r="A57" s="13"/>
      <c r="B57" s="14" t="str">
        <f>$B$3</f>
        <v/>
      </c>
      <c r="C57" s="13"/>
      <c r="D57" s="15" t="str">
        <f>IF($D$3="","",$D$3)</f>
        <v>記入者</v>
      </c>
      <c r="E57" s="16"/>
      <c r="F57" s="16"/>
      <c r="G57" s="13"/>
      <c r="H57" s="13"/>
      <c r="I57" s="14" t="str">
        <f>$B$3</f>
        <v/>
      </c>
      <c r="J57" s="13"/>
      <c r="K57" s="15" t="str">
        <f>$D$3</f>
        <v>記入者</v>
      </c>
      <c r="L57" s="16"/>
      <c r="M57" s="16"/>
      <c r="N57" s="13"/>
      <c r="O57" s="13"/>
      <c r="P57" s="14" t="str">
        <f>$B$3</f>
        <v/>
      </c>
      <c r="Q57" s="14"/>
      <c r="R57" s="15" t="str">
        <f>$D$3</f>
        <v>記入者</v>
      </c>
      <c r="S57" s="16"/>
      <c r="T57" s="16"/>
      <c r="U57" s="13"/>
      <c r="V57" s="13"/>
      <c r="W57" s="14" t="str">
        <f>$B$3</f>
        <v/>
      </c>
      <c r="X57" s="13"/>
      <c r="Y57" s="15" t="str">
        <f>$D$3</f>
        <v>記入者</v>
      </c>
      <c r="Z57" s="16"/>
      <c r="AA57" s="16"/>
      <c r="AB57" s="13"/>
      <c r="AC57" s="13"/>
      <c r="AD57" s="14" t="str">
        <f>$B$3</f>
        <v/>
      </c>
      <c r="AE57" s="15"/>
      <c r="AF57" s="15" t="s">
        <v>25</v>
      </c>
      <c r="AG57" s="64"/>
      <c r="AH57" s="16"/>
      <c r="AI57" s="13"/>
      <c r="AJ57" s="13"/>
      <c r="AK57" s="14" t="str">
        <f>$B$3</f>
        <v/>
      </c>
      <c r="AL57" s="13"/>
      <c r="AM57" s="15" t="s">
        <v>8</v>
      </c>
      <c r="AN57" s="16"/>
      <c r="AO57" s="16"/>
      <c r="AP57" s="13"/>
      <c r="AQ57" s="13"/>
      <c r="AR57" s="14" t="str">
        <f>$B$3</f>
        <v/>
      </c>
      <c r="AS57" s="13"/>
      <c r="AT57" s="15" t="s">
        <v>8</v>
      </c>
      <c r="AU57" s="16"/>
      <c r="AV57" s="16"/>
      <c r="AW57" s="13"/>
      <c r="AX57" s="13"/>
      <c r="AY57" s="14" t="str">
        <f>$B$3</f>
        <v/>
      </c>
      <c r="AZ57" s="15" t="s">
        <v>25</v>
      </c>
      <c r="BA57" s="16"/>
      <c r="BB57" s="63"/>
      <c r="BC57" s="13"/>
      <c r="BD57" s="14" t="str">
        <f>$B$3</f>
        <v/>
      </c>
      <c r="BE57" s="15" t="s">
        <v>25</v>
      </c>
      <c r="BF57" s="16"/>
      <c r="BG57" s="13"/>
      <c r="BH57" s="13"/>
      <c r="BI57" s="14" t="str">
        <f>$B$3</f>
        <v/>
      </c>
      <c r="BJ57" s="13"/>
      <c r="BK57" s="15" t="s">
        <v>8</v>
      </c>
      <c r="BL57" s="16"/>
      <c r="BM57" s="16"/>
      <c r="BN57" s="13"/>
      <c r="BO57" s="13"/>
      <c r="BP57" s="14" t="str">
        <f>$B$3</f>
        <v/>
      </c>
      <c r="BQ57" s="15" t="s">
        <v>25</v>
      </c>
      <c r="BR57" s="16"/>
      <c r="BS57" s="13"/>
      <c r="BT57" s="13"/>
      <c r="BU57" s="14" t="str">
        <f>$B$3</f>
        <v/>
      </c>
      <c r="BV57" s="15" t="s">
        <v>25</v>
      </c>
      <c r="BW57" s="16"/>
      <c r="BX57" s="13"/>
      <c r="BY57" s="13"/>
      <c r="BZ57" s="14" t="str">
        <f>$B$3</f>
        <v/>
      </c>
      <c r="CA57" s="13"/>
      <c r="CB57" s="15" t="s">
        <v>8</v>
      </c>
      <c r="CC57" s="16"/>
      <c r="CD57" s="16"/>
      <c r="CE57" s="13"/>
      <c r="CF57" s="13"/>
      <c r="CG57" s="14" t="str">
        <f>$B$3</f>
        <v/>
      </c>
      <c r="CH57" s="13"/>
      <c r="CI57" s="13"/>
      <c r="CJ57" s="13"/>
      <c r="CK57" s="13"/>
      <c r="CL57" s="13"/>
      <c r="CM57" s="380" t="s">
        <v>8</v>
      </c>
      <c r="CN57" s="380"/>
      <c r="CO57" s="16"/>
      <c r="CP57" s="16"/>
      <c r="CQ57" s="16"/>
    </row>
    <row r="58" spans="1:95" ht="30" customHeight="1" thickBo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6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</row>
    <row r="59" spans="1:95" ht="30" customHeight="1" x14ac:dyDescent="0.15">
      <c r="A59" s="161" t="str">
        <f>IF($A$5="","",$A$5)</f>
        <v>no.</v>
      </c>
      <c r="B59" s="158" t="str">
        <f>IF($B$5="","",$B$5)</f>
        <v>氏名</v>
      </c>
      <c r="C59" s="252" t="str">
        <f>IF($C$5="","",$C$5)</f>
        <v>ふりがな</v>
      </c>
      <c r="D59" s="178" t="str">
        <f>IF($D$5="","",$D$5)</f>
        <v>生年月日</v>
      </c>
      <c r="E59" s="181" t="str">
        <f>IF($E$5="","",$E$5)</f>
        <v>形態</v>
      </c>
      <c r="F59" s="182"/>
      <c r="G59" s="13"/>
      <c r="H59" s="161" t="str">
        <f>IF($H$5="","",$H$5)</f>
        <v>no.</v>
      </c>
      <c r="I59" s="158" t="str">
        <f>IF($I$5="","",$I$5)</f>
        <v>氏名</v>
      </c>
      <c r="J59" s="210" t="str">
        <f>IF($J$5="","",$J$5)</f>
        <v>ポジション</v>
      </c>
      <c r="K59" s="211"/>
      <c r="L59" s="181" t="str">
        <f>IF($L$5="","",$L$5)</f>
        <v>形態</v>
      </c>
      <c r="M59" s="182"/>
      <c r="N59" s="13"/>
      <c r="O59" s="161" t="str">
        <f>IF($O$5="","",$O$5)</f>
        <v>no.</v>
      </c>
      <c r="P59" s="158" t="str">
        <f>IF($P$5="","",$P$5)</f>
        <v>氏名</v>
      </c>
      <c r="Q59" s="158" t="str">
        <f>IF($Q$5="","",$Q$5)</f>
        <v>都道府県</v>
      </c>
      <c r="R59" s="178" t="str">
        <f>IF($R$5="","",$R$5)</f>
        <v>利き腕</v>
      </c>
      <c r="S59" s="181" t="str">
        <f>IF($S$5="","",$S$5)</f>
        <v>形態</v>
      </c>
      <c r="T59" s="182"/>
      <c r="U59" s="13"/>
      <c r="V59" s="161" t="str">
        <f>IF($V$5="","",$V$5)</f>
        <v>no.</v>
      </c>
      <c r="W59" s="158" t="str">
        <f>IF($W$5="","",$W$5)</f>
        <v>氏名</v>
      </c>
      <c r="X59" s="297" t="str">
        <f>IF($X$5="","",$X$5)</f>
        <v>スピード</v>
      </c>
      <c r="Y59" s="298"/>
      <c r="Z59" s="298"/>
      <c r="AA59" s="299"/>
      <c r="AB59" s="13"/>
      <c r="AC59" s="161" t="str">
        <f>IF($AC$5="","",$AC$5)</f>
        <v>no.</v>
      </c>
      <c r="AD59" s="158" t="str">
        <f>IF($AD$5="","",$AD$5)</f>
        <v>氏名</v>
      </c>
      <c r="AE59" s="311" t="str">
        <f>IF($AE$5="","",$AE$5)</f>
        <v>敏捷性</v>
      </c>
      <c r="AF59" s="312"/>
      <c r="AG59" s="312"/>
      <c r="AH59" s="313"/>
      <c r="AI59" s="13"/>
      <c r="AJ59" s="161" t="str">
        <f>IF($AJ$5="","",$AJ$5)</f>
        <v>no.</v>
      </c>
      <c r="AK59" s="158" t="str">
        <f>IF($AK$5="","",$AK$5)</f>
        <v>氏名</v>
      </c>
      <c r="AL59" s="205" t="str">
        <f>IF($AL$5="","",$AL$5)</f>
        <v>パワー</v>
      </c>
      <c r="AM59" s="187"/>
      <c r="AN59" s="187"/>
      <c r="AO59" s="188"/>
      <c r="AP59" s="13"/>
      <c r="AQ59" s="161" t="str">
        <f>IF($AQ$5="","",$AQ$5)</f>
        <v>no.</v>
      </c>
      <c r="AR59" s="158" t="str">
        <f>IF($AR$5="","",$AR$5)</f>
        <v>氏名</v>
      </c>
      <c r="AS59" s="205" t="str">
        <f>IF($AS$5="","",$AS$5)</f>
        <v>パワー</v>
      </c>
      <c r="AT59" s="187"/>
      <c r="AU59" s="187"/>
      <c r="AV59" s="188"/>
      <c r="AW59" s="13"/>
      <c r="AX59" s="330" t="str">
        <f>IF($AX$5="","",$AX$5)</f>
        <v>no.</v>
      </c>
      <c r="AY59" s="167" t="str">
        <f>IF($AY$5="","",$AY$5)</f>
        <v>氏名</v>
      </c>
      <c r="AZ59" s="187" t="str">
        <f>IF($AZ$5="","",$AZ$5)</f>
        <v>パワー</v>
      </c>
      <c r="BA59" s="188"/>
      <c r="BB59" s="65"/>
      <c r="BC59" s="161" t="str">
        <f>IF($BC$5="","",$BC$5)</f>
        <v>no.</v>
      </c>
      <c r="BD59" s="167" t="str">
        <f>IF($BD$5="","",$BD$5)</f>
        <v>氏名</v>
      </c>
      <c r="BE59" s="187" t="str">
        <f>IF($BE$5="","",$BE$5)</f>
        <v>パワー</v>
      </c>
      <c r="BF59" s="188"/>
      <c r="BG59" s="13"/>
      <c r="BH59" s="161" t="str">
        <f>IF($BH$5="","",$BH$5)</f>
        <v>no.</v>
      </c>
      <c r="BI59" s="158" t="str">
        <f>IF($BI$5="","",$BI$5)</f>
        <v>氏名</v>
      </c>
      <c r="BJ59" s="189" t="str">
        <f>IF($BJ$5="","",$BJ$5)</f>
        <v>柔軟性</v>
      </c>
      <c r="BK59" s="190"/>
      <c r="BL59" s="190"/>
      <c r="BM59" s="191"/>
      <c r="BN59" s="13"/>
      <c r="BO59" s="161" t="str">
        <f>IF($BO$5="","",$BO$5)</f>
        <v>no.</v>
      </c>
      <c r="BP59" s="167" t="str">
        <f>IF($BP$5="","",$BP$5)</f>
        <v>氏名</v>
      </c>
      <c r="BQ59" s="189" t="str">
        <f>IF($BQ$5="","",$BQ$5)</f>
        <v>柔軟性</v>
      </c>
      <c r="BR59" s="191"/>
      <c r="BS59" s="13"/>
      <c r="BT59" s="161" t="str">
        <f>IF($BT$5="","",$BT$5)</f>
        <v>no.</v>
      </c>
      <c r="BU59" s="167" t="str">
        <f>IF($BU$5="","",$BU$5)</f>
        <v>氏名</v>
      </c>
      <c r="BV59" s="303" t="str">
        <f>IF($BV$5="","",$BV$5)</f>
        <v>持久力</v>
      </c>
      <c r="BW59" s="304"/>
      <c r="BX59" s="13"/>
      <c r="BY59" s="161" t="str">
        <f>IF($BY$5="","",$BY$5)</f>
        <v>no.</v>
      </c>
      <c r="BZ59" s="167" t="str">
        <f>IF($BZ$5="","",$BZ$5)</f>
        <v>氏名</v>
      </c>
      <c r="CA59" s="172" t="str">
        <f>IF($CA$5="","",$CA$5)</f>
        <v>筋力</v>
      </c>
      <c r="CB59" s="172"/>
      <c r="CC59" s="172"/>
      <c r="CD59" s="173"/>
      <c r="CE59" s="13"/>
      <c r="CF59" s="161" t="str">
        <f>IF($CF$5="","",$CF$5)</f>
        <v>no.</v>
      </c>
      <c r="CG59" s="167" t="str">
        <f>IF($CG$5="","",$CG$5)</f>
        <v>氏名</v>
      </c>
      <c r="CH59" s="171" t="str">
        <f>IF($CH$5="","",$CH$5)</f>
        <v>カテゴリー</v>
      </c>
      <c r="CI59" s="172"/>
      <c r="CJ59" s="172"/>
      <c r="CK59" s="172"/>
      <c r="CL59" s="172"/>
      <c r="CM59" s="172"/>
      <c r="CN59" s="172"/>
      <c r="CO59" s="172"/>
      <c r="CP59" s="172"/>
      <c r="CQ59" s="173"/>
    </row>
    <row r="60" spans="1:95" ht="30" customHeight="1" x14ac:dyDescent="0.15">
      <c r="A60" s="162"/>
      <c r="B60" s="159"/>
      <c r="C60" s="253"/>
      <c r="D60" s="179"/>
      <c r="E60" s="183"/>
      <c r="F60" s="184"/>
      <c r="G60" s="13"/>
      <c r="H60" s="162"/>
      <c r="I60" s="159"/>
      <c r="J60" s="163"/>
      <c r="K60" s="212"/>
      <c r="L60" s="183"/>
      <c r="M60" s="184"/>
      <c r="N60" s="13"/>
      <c r="O60" s="162"/>
      <c r="P60" s="159"/>
      <c r="Q60" s="159"/>
      <c r="R60" s="179"/>
      <c r="S60" s="183"/>
      <c r="T60" s="184"/>
      <c r="U60" s="13"/>
      <c r="V60" s="162"/>
      <c r="W60" s="159"/>
      <c r="X60" s="300"/>
      <c r="Y60" s="301"/>
      <c r="Z60" s="301"/>
      <c r="AA60" s="302"/>
      <c r="AB60" s="13"/>
      <c r="AC60" s="162"/>
      <c r="AD60" s="159"/>
      <c r="AE60" s="314"/>
      <c r="AF60" s="315"/>
      <c r="AG60" s="315"/>
      <c r="AH60" s="316"/>
      <c r="AI60" s="13"/>
      <c r="AJ60" s="162"/>
      <c r="AK60" s="159"/>
      <c r="AL60" s="238" t="str">
        <f>IF($AL$6="","",$AL$6)</f>
        <v>下肢</v>
      </c>
      <c r="AM60" s="239"/>
      <c r="AN60" s="239"/>
      <c r="AO60" s="240"/>
      <c r="AP60" s="13"/>
      <c r="AQ60" s="162"/>
      <c r="AR60" s="159"/>
      <c r="AS60" s="238" t="str">
        <f>IF($AS$6="","",$AS$6)</f>
        <v>下肢</v>
      </c>
      <c r="AT60" s="239"/>
      <c r="AU60" s="239"/>
      <c r="AV60" s="240"/>
      <c r="AW60" s="13"/>
      <c r="AX60" s="331"/>
      <c r="AY60" s="168"/>
      <c r="AZ60" s="239" t="str">
        <f>IF($AZ$6="","",$AZ$6)</f>
        <v>下肢</v>
      </c>
      <c r="BA60" s="240"/>
      <c r="BB60" s="65"/>
      <c r="BC60" s="162"/>
      <c r="BD60" s="168"/>
      <c r="BE60" s="239" t="str">
        <f>IF($BE$6="","",$BE$6)</f>
        <v>上肢</v>
      </c>
      <c r="BF60" s="240"/>
      <c r="BG60" s="13"/>
      <c r="BH60" s="162"/>
      <c r="BI60" s="159"/>
      <c r="BJ60" s="241" t="str">
        <f>IF($BJ$6="","",$BJ$6)</f>
        <v>肩関節</v>
      </c>
      <c r="BK60" s="242"/>
      <c r="BL60" s="241" t="s">
        <v>33</v>
      </c>
      <c r="BM60" s="243"/>
      <c r="BN60" s="13"/>
      <c r="BO60" s="162"/>
      <c r="BP60" s="168"/>
      <c r="BQ60" s="241" t="str">
        <f>IF($BQ$6="","",$BQ$6)</f>
        <v>動的</v>
      </c>
      <c r="BR60" s="243"/>
      <c r="BS60" s="13"/>
      <c r="BT60" s="162"/>
      <c r="BU60" s="168"/>
      <c r="BV60" s="305"/>
      <c r="BW60" s="306"/>
      <c r="BX60" s="13"/>
      <c r="BY60" s="162"/>
      <c r="BZ60" s="168"/>
      <c r="CA60" s="175"/>
      <c r="CB60" s="175"/>
      <c r="CC60" s="175"/>
      <c r="CD60" s="176"/>
      <c r="CE60" s="13"/>
      <c r="CF60" s="162"/>
      <c r="CG60" s="168"/>
      <c r="CH60" s="174"/>
      <c r="CI60" s="175"/>
      <c r="CJ60" s="175"/>
      <c r="CK60" s="175"/>
      <c r="CL60" s="175"/>
      <c r="CM60" s="175"/>
      <c r="CN60" s="175"/>
      <c r="CO60" s="175"/>
      <c r="CP60" s="175"/>
      <c r="CQ60" s="176"/>
    </row>
    <row r="61" spans="1:95" ht="30" customHeight="1" x14ac:dyDescent="0.15">
      <c r="A61" s="162"/>
      <c r="B61" s="159"/>
      <c r="C61" s="253"/>
      <c r="D61" s="180"/>
      <c r="E61" s="17" t="str">
        <f>IF($E$7="","",$E$7)</f>
        <v>身長</v>
      </c>
      <c r="F61" s="18" t="str">
        <f>IF($F$7="","",$F$7)</f>
        <v>体重</v>
      </c>
      <c r="G61" s="13"/>
      <c r="H61" s="162"/>
      <c r="I61" s="159"/>
      <c r="J61" s="163"/>
      <c r="K61" s="212"/>
      <c r="L61" s="37" t="str">
        <f>IF($L$7="","",$L$7)</f>
        <v>上腕背部皮脂厚</v>
      </c>
      <c r="M61" s="38" t="str">
        <f>IF($M$7="","",$M$7)</f>
        <v>肩甲骨下角皮脂厚</v>
      </c>
      <c r="N61" s="13"/>
      <c r="O61" s="162"/>
      <c r="P61" s="159"/>
      <c r="Q61" s="159"/>
      <c r="R61" s="180"/>
      <c r="S61" s="185" t="str">
        <f>IF($S$7="","",$S$7)</f>
        <v>指高</v>
      </c>
      <c r="T61" s="186"/>
      <c r="U61" s="13"/>
      <c r="V61" s="162"/>
      <c r="W61" s="163"/>
      <c r="X61" s="263" t="str">
        <f>IF($X$7="","",$X$7)</f>
        <v>20ｍスプリント</v>
      </c>
      <c r="Y61" s="264"/>
      <c r="Z61" s="264"/>
      <c r="AA61" s="265"/>
      <c r="AB61" s="13"/>
      <c r="AC61" s="162"/>
      <c r="AD61" s="163"/>
      <c r="AE61" s="317" t="str">
        <f>IF($AE$7="","",$AE$7)</f>
        <v>プロアジリティー</v>
      </c>
      <c r="AF61" s="318"/>
      <c r="AG61" s="318"/>
      <c r="AH61" s="319"/>
      <c r="AI61" s="13"/>
      <c r="AJ61" s="162"/>
      <c r="AK61" s="163"/>
      <c r="AL61" s="206" t="str">
        <f>IF($AL$7="","",$AL$7)</f>
        <v>垂直跳び</v>
      </c>
      <c r="AM61" s="207"/>
      <c r="AN61" s="165" t="str">
        <f>IF($AN$7="","",$AN$7)</f>
        <v>ランニングジャンプ</v>
      </c>
      <c r="AO61" s="166"/>
      <c r="AP61" s="13"/>
      <c r="AQ61" s="162"/>
      <c r="AR61" s="163"/>
      <c r="AS61" s="206" t="str">
        <f>IF($AS$7="","",$AS$7)</f>
        <v>ブロックジャンプ（右方向へ）</v>
      </c>
      <c r="AT61" s="207"/>
      <c r="AU61" s="165" t="str">
        <f>IF($AU$7="","",$AU$7)</f>
        <v>ブロックジャンプ（左方向へ）</v>
      </c>
      <c r="AV61" s="166"/>
      <c r="AW61" s="13"/>
      <c r="AX61" s="331"/>
      <c r="AY61" s="168"/>
      <c r="AZ61" s="208" t="str">
        <f>IF($AZ$7="","",$AZ$7)</f>
        <v>両脚３回跳</v>
      </c>
      <c r="BA61" s="209"/>
      <c r="BB61" s="66"/>
      <c r="BC61" s="162"/>
      <c r="BD61" s="168"/>
      <c r="BE61" s="208" t="str">
        <f>IF($BE$7="","",$BE$7)</f>
        <v>オーバーヘッドスロー</v>
      </c>
      <c r="BF61" s="209"/>
      <c r="BG61" s="13"/>
      <c r="BH61" s="162"/>
      <c r="BI61" s="163"/>
      <c r="BJ61" s="203" t="str">
        <f>IF($BJ$7="","",$BJ$7)</f>
        <v>バッククラッチ</v>
      </c>
      <c r="BK61" s="204"/>
      <c r="BL61" s="67" t="s">
        <v>34</v>
      </c>
      <c r="BM61" s="68" t="s">
        <v>35</v>
      </c>
      <c r="BN61" s="13"/>
      <c r="BO61" s="162"/>
      <c r="BP61" s="168"/>
      <c r="BQ61" s="307" t="str">
        <f>IF($BQ$7="","",$BQ$7)</f>
        <v>片脚ファンクショナルリーチ</v>
      </c>
      <c r="BR61" s="308"/>
      <c r="BS61" s="13"/>
      <c r="BT61" s="162"/>
      <c r="BU61" s="168"/>
      <c r="BV61" s="69" t="str">
        <f>IF($BV$7="","",$BV$7)</f>
        <v>YO-YO　テスト</v>
      </c>
      <c r="BW61" s="70" t="str">
        <f>IF($BW$7="","",$BW$7)</f>
        <v>30秒シットアップ</v>
      </c>
      <c r="BX61" s="13"/>
      <c r="BY61" s="162"/>
      <c r="BZ61" s="168"/>
      <c r="CA61" s="156" t="str">
        <f>IF($CA$7="","",$CA$7)</f>
        <v>握力（右）</v>
      </c>
      <c r="CB61" s="157"/>
      <c r="CC61" s="201" t="str">
        <f>IF($CC$7="","",$CC$7)</f>
        <v>握力（左）</v>
      </c>
      <c r="CD61" s="202"/>
      <c r="CE61" s="13"/>
      <c r="CF61" s="162"/>
      <c r="CG61" s="168"/>
      <c r="CH61" s="155" t="str">
        <f>IF($CH$7="","",$CH$7)</f>
        <v>選抜選出歴</v>
      </c>
      <c r="CI61" s="156"/>
      <c r="CJ61" s="156"/>
      <c r="CK61" s="156"/>
      <c r="CL61" s="157"/>
      <c r="CM61" s="377" t="str">
        <f>IF($CM$7="","",$CM$7)</f>
        <v>日本代表選出歴</v>
      </c>
      <c r="CN61" s="378"/>
      <c r="CO61" s="378"/>
      <c r="CP61" s="378"/>
      <c r="CQ61" s="379"/>
    </row>
    <row r="62" spans="1:95" ht="30" customHeight="1" x14ac:dyDescent="0.15">
      <c r="A62" s="162"/>
      <c r="B62" s="159"/>
      <c r="C62" s="253"/>
      <c r="D62" s="180"/>
      <c r="E62" s="19"/>
      <c r="F62" s="20"/>
      <c r="G62" s="13"/>
      <c r="H62" s="162"/>
      <c r="I62" s="159"/>
      <c r="J62" s="163"/>
      <c r="K62" s="212"/>
      <c r="L62" s="39"/>
      <c r="M62" s="20"/>
      <c r="N62" s="13"/>
      <c r="O62" s="162"/>
      <c r="P62" s="159"/>
      <c r="Q62" s="159"/>
      <c r="R62" s="180"/>
      <c r="S62" s="42" t="str">
        <f>IF($S$8="","",$S$8)</f>
        <v>片手</v>
      </c>
      <c r="T62" s="43" t="str">
        <f>IF($T$8="","",$T$8)</f>
        <v>両手</v>
      </c>
      <c r="U62" s="13"/>
      <c r="V62" s="162"/>
      <c r="W62" s="163"/>
      <c r="X62" s="51" t="str">
        <f>IF($X$8="","",$X$8)</f>
        <v>1st（10m）</v>
      </c>
      <c r="Y62" s="52" t="str">
        <f>IF($Y$8="","",$Y$8)</f>
        <v>1st（20m）</v>
      </c>
      <c r="Z62" s="53" t="str">
        <f>IF($Z$8="","",$Z$8)</f>
        <v>2nd（10m）</v>
      </c>
      <c r="AA62" s="54" t="str">
        <f>IF($AA$8="","",$AA$8)</f>
        <v>2nd（20m）</v>
      </c>
      <c r="AB62" s="13"/>
      <c r="AC62" s="162"/>
      <c r="AD62" s="163"/>
      <c r="AE62" s="320" t="str">
        <f>IF($AE$8="","",$AE$8)</f>
        <v>1st</v>
      </c>
      <c r="AF62" s="321"/>
      <c r="AG62" s="322" t="str">
        <f>IF($AG$8="","",$AG$8)</f>
        <v>2nd</v>
      </c>
      <c r="AH62" s="323"/>
      <c r="AI62" s="13"/>
      <c r="AJ62" s="162"/>
      <c r="AK62" s="163"/>
      <c r="AL62" s="71" t="str">
        <f>IF($AL$8="","",$AL$8)</f>
        <v>1st</v>
      </c>
      <c r="AM62" s="72" t="str">
        <f>IF($AM$8="","",$AM$8)</f>
        <v>2nd</v>
      </c>
      <c r="AN62" s="73" t="str">
        <f>IF($AN$8="","",$AN$8)</f>
        <v>1st</v>
      </c>
      <c r="AO62" s="74" t="str">
        <f>IF($AO$8="","",$AO$8)</f>
        <v>2nd</v>
      </c>
      <c r="AP62" s="13"/>
      <c r="AQ62" s="162"/>
      <c r="AR62" s="163"/>
      <c r="AS62" s="71" t="str">
        <f>IF($AS$8="","",$AS$8)</f>
        <v>1st</v>
      </c>
      <c r="AT62" s="72" t="str">
        <f>IF($AT$8="","",$AT$8)</f>
        <v>2nd</v>
      </c>
      <c r="AU62" s="73" t="str">
        <f>IF($AU$8="","",$AU$8)</f>
        <v>1st</v>
      </c>
      <c r="AV62" s="74" t="str">
        <f>IF($AV$8="","",$AV$8)</f>
        <v>2nd</v>
      </c>
      <c r="AW62" s="13"/>
      <c r="AX62" s="331"/>
      <c r="AY62" s="168"/>
      <c r="AZ62" s="75" t="str">
        <f>IF($AZ$8="","",$AZ$8)</f>
        <v>1st</v>
      </c>
      <c r="BA62" s="76" t="str">
        <f>IF($BA$8="","",$BA$8)</f>
        <v>2nd</v>
      </c>
      <c r="BB62" s="77"/>
      <c r="BC62" s="162"/>
      <c r="BD62" s="168"/>
      <c r="BE62" s="75" t="str">
        <f>IF($BE$8="","",$BE$8)</f>
        <v>1st</v>
      </c>
      <c r="BF62" s="76" t="str">
        <f>IF($BF$8="","",$BF$8)</f>
        <v>2nd</v>
      </c>
      <c r="BG62" s="13"/>
      <c r="BH62" s="162"/>
      <c r="BI62" s="163"/>
      <c r="BJ62" s="78" t="str">
        <f>IF($BJ$8="","",$BJ$8)</f>
        <v>右上</v>
      </c>
      <c r="BK62" s="79" t="str">
        <f>IF($BK$8="","",$BK$8)</f>
        <v>左上</v>
      </c>
      <c r="BL62" s="80"/>
      <c r="BM62" s="81"/>
      <c r="BN62" s="13"/>
      <c r="BO62" s="162"/>
      <c r="BP62" s="168"/>
      <c r="BQ62" s="80" t="str">
        <f>IF($BQ$8="","",$BQ$8)</f>
        <v>右手</v>
      </c>
      <c r="BR62" s="82" t="str">
        <f>IF($BR$8="","",$BR$8)</f>
        <v>左手</v>
      </c>
      <c r="BS62" s="13"/>
      <c r="BT62" s="162"/>
      <c r="BU62" s="168"/>
      <c r="BV62" s="83"/>
      <c r="BW62" s="84"/>
      <c r="BX62" s="13"/>
      <c r="BY62" s="162"/>
      <c r="BZ62" s="168"/>
      <c r="CA62" s="85" t="str">
        <f>IF($CA$8="","",$CA$8)</f>
        <v>1st</v>
      </c>
      <c r="CB62" s="86" t="str">
        <f>IF($CB$8="","",$CB$8)</f>
        <v>2nd</v>
      </c>
      <c r="CC62" s="87" t="str">
        <f>IF($CC$8="","",$CC$8)</f>
        <v>1st</v>
      </c>
      <c r="CD62" s="88" t="str">
        <f>IF($CD$8="","",$CD$8)</f>
        <v>2nd</v>
      </c>
      <c r="CE62" s="13"/>
      <c r="CF62" s="162"/>
      <c r="CG62" s="168"/>
      <c r="CH62" s="85" t="str">
        <f>IF($CH$8="","",$CH$8)</f>
        <v>EA</v>
      </c>
      <c r="CI62" s="89" t="str">
        <f>IF($CI$8="","",$CI$8)</f>
        <v>JHT</v>
      </c>
      <c r="CJ62" s="89" t="str">
        <f>IF($CJ$8="","",$CJ$8)</f>
        <v>JH</v>
      </c>
      <c r="CK62" s="89" t="str">
        <f>IF($CK$8="","",$CK$8)</f>
        <v>H</v>
      </c>
      <c r="CL62" s="90" t="str">
        <f>IF($CL$8="","",$CL$8)</f>
        <v>Univ</v>
      </c>
      <c r="CM62" s="90" t="str">
        <f>IF($CM$8="","",$CM$8)</f>
        <v>U16／17</v>
      </c>
      <c r="CN62" s="90" t="str">
        <f>IF($CN$8="","",$CN$8)</f>
        <v>U18／19</v>
      </c>
      <c r="CO62" s="91" t="str">
        <f>IF($CO$8="","",$CO$8)</f>
        <v>U20／21</v>
      </c>
      <c r="CP62" s="91" t="str">
        <f>IF($CP$8="","",$CP$8)</f>
        <v>U23</v>
      </c>
      <c r="CQ62" s="92" t="str">
        <f>IF($CQ$8="","",$CQ$8)</f>
        <v>JPN</v>
      </c>
    </row>
    <row r="63" spans="1:95" ht="30" customHeight="1" x14ac:dyDescent="0.15">
      <c r="A63" s="162"/>
      <c r="B63" s="160"/>
      <c r="C63" s="253"/>
      <c r="D63" s="180"/>
      <c r="E63" s="122" t="str">
        <f>IF($E$9="","",$E$9)</f>
        <v>cm</v>
      </c>
      <c r="F63" s="123" t="str">
        <f>IF($F$9="","",$F$9)</f>
        <v>kg</v>
      </c>
      <c r="G63" s="13"/>
      <c r="H63" s="162"/>
      <c r="I63" s="160"/>
      <c r="J63" s="164"/>
      <c r="K63" s="213"/>
      <c r="L63" s="126" t="str">
        <f>IF($L$9="","",$L$9)</f>
        <v>mm</v>
      </c>
      <c r="M63" s="127" t="str">
        <f>IF($M$9="","",$M$9)</f>
        <v>mm</v>
      </c>
      <c r="N63" s="13"/>
      <c r="O63" s="162"/>
      <c r="P63" s="160"/>
      <c r="Q63" s="160"/>
      <c r="R63" s="180"/>
      <c r="S63" s="129" t="str">
        <f>IF($S$9="","",$S$9)</f>
        <v>cm</v>
      </c>
      <c r="T63" s="130" t="str">
        <f>IF($T$9="","",$T$9)</f>
        <v>cm</v>
      </c>
      <c r="U63" s="13"/>
      <c r="V63" s="162"/>
      <c r="W63" s="164"/>
      <c r="X63" s="131" t="str">
        <f>IF($X$9="","",$X$9)</f>
        <v>sec</v>
      </c>
      <c r="Y63" s="132" t="str">
        <f>IF($Y$9="","",$Y$9)</f>
        <v>sec</v>
      </c>
      <c r="Z63" s="133" t="str">
        <f>IF($Z$9="","",$Z$9)</f>
        <v>sec</v>
      </c>
      <c r="AA63" s="134" t="str">
        <f>IF($AA$9="","",$AA$9)</f>
        <v>sec</v>
      </c>
      <c r="AB63" s="13"/>
      <c r="AC63" s="162"/>
      <c r="AD63" s="164"/>
      <c r="AE63" s="324" t="str">
        <f>IF($AE$9="","",$AE$9)</f>
        <v>sec</v>
      </c>
      <c r="AF63" s="325"/>
      <c r="AG63" s="309" t="str">
        <f>IF($AG$9="","",$AG$9)</f>
        <v>sec</v>
      </c>
      <c r="AH63" s="310"/>
      <c r="AI63" s="13"/>
      <c r="AJ63" s="162"/>
      <c r="AK63" s="164"/>
      <c r="AL63" s="135" t="str">
        <f>IF($AL$9="","",$AL$9)</f>
        <v>cm</v>
      </c>
      <c r="AM63" s="136" t="str">
        <f>IF($AM$9="","",$AM$9)</f>
        <v>cm</v>
      </c>
      <c r="AN63" s="137" t="str">
        <f>IF($AN$9="","",$AN$9)</f>
        <v>cm</v>
      </c>
      <c r="AO63" s="138" t="str">
        <f>IF($AO$9="","",$AO$9)</f>
        <v>cm</v>
      </c>
      <c r="AP63" s="13"/>
      <c r="AQ63" s="162"/>
      <c r="AR63" s="164"/>
      <c r="AS63" s="135" t="str">
        <f>IF($AS$9="","",$AS$9)</f>
        <v>cm</v>
      </c>
      <c r="AT63" s="136" t="str">
        <f>IF($AT$9="","",$AT$9)</f>
        <v>cm</v>
      </c>
      <c r="AU63" s="137" t="str">
        <f>IF($AU$9="","",$AU$9)</f>
        <v>cm</v>
      </c>
      <c r="AV63" s="138" t="str">
        <f>IF($AV$9="","",$AV$9)</f>
        <v>cm</v>
      </c>
      <c r="AW63" s="13"/>
      <c r="AX63" s="331"/>
      <c r="AY63" s="169"/>
      <c r="AZ63" s="139" t="str">
        <f>IF($AZ$9="","",$AZ$9)</f>
        <v>m</v>
      </c>
      <c r="BA63" s="140" t="str">
        <f>IF($BA$9="","",$BA$9)</f>
        <v>m</v>
      </c>
      <c r="BB63" s="93"/>
      <c r="BC63" s="162"/>
      <c r="BD63" s="169"/>
      <c r="BE63" s="139" t="str">
        <f>IF($BE$9="","",$BE$9)</f>
        <v>m</v>
      </c>
      <c r="BF63" s="141" t="str">
        <f>IF($BF$9="","",$BF$9)</f>
        <v>m</v>
      </c>
      <c r="BG63" s="13"/>
      <c r="BH63" s="162"/>
      <c r="BI63" s="164"/>
      <c r="BJ63" s="142" t="str">
        <f>IF($BJ$9="","",$BJ$9)</f>
        <v>cm</v>
      </c>
      <c r="BK63" s="143" t="str">
        <f>IF($BK$9="","",$BK$9)</f>
        <v>cm</v>
      </c>
      <c r="BL63" s="144" t="str">
        <f>IF($BL$9="","",$BL$9)</f>
        <v>cm</v>
      </c>
      <c r="BM63" s="145" t="str">
        <f>IF($BM$9="","",$BM$9)</f>
        <v>cm</v>
      </c>
      <c r="BN63" s="13"/>
      <c r="BO63" s="162"/>
      <c r="BP63" s="169"/>
      <c r="BQ63" s="143" t="str">
        <f>IF($BQ$9="","",$BQ$9)</f>
        <v>cm</v>
      </c>
      <c r="BR63" s="145" t="str">
        <f>IF($BR$9="","",$BR$9)</f>
        <v>cm</v>
      </c>
      <c r="BS63" s="13"/>
      <c r="BT63" s="162"/>
      <c r="BU63" s="169"/>
      <c r="BV63" s="147" t="str">
        <f>IF($BV$9="","",$BV$9)</f>
        <v>m</v>
      </c>
      <c r="BW63" s="94" t="str">
        <f>IF($BW$9="","",$BW$9)</f>
        <v>回</v>
      </c>
      <c r="BX63" s="13"/>
      <c r="BY63" s="162"/>
      <c r="BZ63" s="169"/>
      <c r="CA63" s="148" t="str">
        <f>IF($CA$9="","",$CA$9)</f>
        <v>kg</v>
      </c>
      <c r="CB63" s="149" t="str">
        <f>IF($CB$9="","",$CB$9)</f>
        <v>kg</v>
      </c>
      <c r="CC63" s="149" t="str">
        <f>IF($CC$9="","",$CC$9)</f>
        <v>kg</v>
      </c>
      <c r="CD63" s="150" t="str">
        <f>IF($CD$9="","",$CD$9)</f>
        <v>kg</v>
      </c>
      <c r="CE63" s="13"/>
      <c r="CF63" s="162"/>
      <c r="CG63" s="169"/>
      <c r="CH63" s="95" t="str">
        <f>IF($CH$9="","",$CH$9)</f>
        <v>年</v>
      </c>
      <c r="CI63" s="95" t="str">
        <f>IF($CI$9="","",$CI$9)</f>
        <v>年</v>
      </c>
      <c r="CJ63" s="95" t="str">
        <f>IF($CJ$9="","",$CJ$9)</f>
        <v>年</v>
      </c>
      <c r="CK63" s="95" t="str">
        <f>IF($CK$9="","",$CK$9)</f>
        <v>年</v>
      </c>
      <c r="CL63" s="95" t="str">
        <f>IF($CL$9="","",$CL$9)</f>
        <v>年</v>
      </c>
      <c r="CM63" s="95" t="str">
        <f>IF($CM$9="","",$CM$9)</f>
        <v>年</v>
      </c>
      <c r="CN63" s="95" t="str">
        <f>IF($CN$9="","",$CN$9)</f>
        <v>年</v>
      </c>
      <c r="CO63" s="95" t="str">
        <f>IF($CO$9="","",$CO$9)</f>
        <v>年</v>
      </c>
      <c r="CP63" s="95" t="str">
        <f>IF($CP$9="","",$CP$9)</f>
        <v>年</v>
      </c>
      <c r="CQ63" s="96" t="str">
        <f>IF($CQ$9="","",$CQ$9)</f>
        <v>年</v>
      </c>
    </row>
    <row r="64" spans="1:95" ht="30" customHeight="1" x14ac:dyDescent="0.15">
      <c r="A64" s="21" t="str">
        <f>IF($A$10="","",$A$10)</f>
        <v/>
      </c>
      <c r="B64" s="22" t="str">
        <f>IF($B$10="","",$B$10)</f>
        <v/>
      </c>
      <c r="C64" s="22" t="str">
        <f>IF($C$10="","",$C$10)</f>
        <v>ひらがな</v>
      </c>
      <c r="D64" s="23" t="str">
        <f>IF($D$10="","",$D$10)</f>
        <v>西暦</v>
      </c>
      <c r="E64" s="24" t="str">
        <f>IF($E$10="","",$E$10)</f>
        <v>小数点第一位</v>
      </c>
      <c r="F64" s="25" t="str">
        <f>IF($F$10="","",$F$10)</f>
        <v>小数点第二位</v>
      </c>
      <c r="G64" s="13"/>
      <c r="H64" s="21" t="str">
        <f>IF($H$10="","",$H$10)</f>
        <v/>
      </c>
      <c r="I64" s="112" t="str">
        <f>IF($I$10="","",$I$10)</f>
        <v/>
      </c>
      <c r="J64" s="236" t="str">
        <f>IF($J$10="","",$J$10)</f>
        <v>複数可</v>
      </c>
      <c r="K64" s="237"/>
      <c r="L64" s="24" t="str">
        <f>IF($L$10="","",$L$10)</f>
        <v>小数点第一位</v>
      </c>
      <c r="M64" s="25" t="str">
        <f>IF($M$10="","",$M$10)</f>
        <v>小数点第一位</v>
      </c>
      <c r="N64" s="13"/>
      <c r="O64" s="21" t="str">
        <f>IF($O$10="","",$O$10)</f>
        <v/>
      </c>
      <c r="P64" s="112" t="str">
        <f>IF($P$10="","",$P$10)</f>
        <v/>
      </c>
      <c r="Q64" s="22" t="str">
        <f>IF($Q$10="","",$Q$10)</f>
        <v>漢字</v>
      </c>
      <c r="R64" s="44" t="str">
        <f>IF($R$10="","",$R$10)</f>
        <v/>
      </c>
      <c r="S64" s="24" t="str">
        <f>IF($S$10="","",$S$10)</f>
        <v>小数点第一位</v>
      </c>
      <c r="T64" s="25" t="str">
        <f>IF($T$10="","",$T$10)</f>
        <v>小数点第一位</v>
      </c>
      <c r="U64" s="13"/>
      <c r="V64" s="21" t="str">
        <f>IF($V$10="","",$V$10)</f>
        <v/>
      </c>
      <c r="W64" s="55" t="str">
        <f>IF($W$10="","",$W$10)</f>
        <v/>
      </c>
      <c r="X64" s="24" t="str">
        <f>IF($X$10="","",$X$10)</f>
        <v>小数点第二位</v>
      </c>
      <c r="Y64" s="56" t="str">
        <f>IF($Y$10="","",$Y$10)</f>
        <v>小数点第二位</v>
      </c>
      <c r="Z64" s="56" t="str">
        <f>IF($Z$10="","",$Z$10)</f>
        <v>小数点第二位</v>
      </c>
      <c r="AA64" s="25" t="str">
        <f>IF($AA$10="","",$AA$10)</f>
        <v>小数点第二位</v>
      </c>
      <c r="AB64" s="13"/>
      <c r="AC64" s="21" t="str">
        <f>IF($AC$10="","",$AC$10)</f>
        <v/>
      </c>
      <c r="AD64" s="55" t="str">
        <f>IF($AD$10="","",$AD$10)</f>
        <v/>
      </c>
      <c r="AE64" s="370" t="str">
        <f>IF($AE$10="","",$AE$10)</f>
        <v>小数点第二位</v>
      </c>
      <c r="AF64" s="371"/>
      <c r="AG64" s="372" t="str">
        <f>IF($AG$10="","",$AG$10)</f>
        <v>小数点第二位</v>
      </c>
      <c r="AH64" s="373"/>
      <c r="AI64" s="13"/>
      <c r="AJ64" s="21" t="str">
        <f>IF($AJ$10="","",$AJ$10)</f>
        <v/>
      </c>
      <c r="AK64" s="55" t="str">
        <f>IF($AK$10="","",$AK$10)</f>
        <v/>
      </c>
      <c r="AL64" s="24" t="str">
        <f>IF($AL$10="","",$AL$10)</f>
        <v>小数点第零位</v>
      </c>
      <c r="AM64" s="56" t="str">
        <f>IF($AM$10="","",$AM$10)</f>
        <v>小数点第零位</v>
      </c>
      <c r="AN64" s="56" t="str">
        <f>IF($AN$10="","",$AN$10)</f>
        <v>小数点第零位</v>
      </c>
      <c r="AO64" s="25" t="str">
        <f>IF($AO$10="","",$AO$10)</f>
        <v>小数点第零位</v>
      </c>
      <c r="AP64" s="13"/>
      <c r="AQ64" s="21" t="str">
        <f>IF($AQ$10="","",$AQ$10)</f>
        <v/>
      </c>
      <c r="AR64" s="55" t="str">
        <f>IF($AR$10="","",$AR$10)</f>
        <v/>
      </c>
      <c r="AS64" s="24" t="str">
        <f>IF($AS$10="","",$AS$10)</f>
        <v>小数点第零位</v>
      </c>
      <c r="AT64" s="56" t="str">
        <f>IF($AT$10="","",$AT$10)</f>
        <v>小数点第零位</v>
      </c>
      <c r="AU64" s="56" t="str">
        <f>IF($AU$10="","",$AU$10)</f>
        <v>小数点第零位</v>
      </c>
      <c r="AV64" s="25" t="str">
        <f>IF($AV$10="","",$AV$10)</f>
        <v>小数点第零位</v>
      </c>
      <c r="AW64" s="13"/>
      <c r="AX64" s="21" t="str">
        <f>IF($AX$10="","",$AX$10)</f>
        <v/>
      </c>
      <c r="AY64" s="97" t="str">
        <f>IF($AY$10="","",$AY$10)</f>
        <v/>
      </c>
      <c r="AZ64" s="24" t="str">
        <f>IF($AZ$10="","",$AZ$10)</f>
        <v>小数点第二位</v>
      </c>
      <c r="BA64" s="25" t="str">
        <f>IF($BA$10="","",$BA$10)</f>
        <v>小数点第二位</v>
      </c>
      <c r="BB64" s="65"/>
      <c r="BC64" s="21" t="str">
        <f>IF($BC$10="","",$BC$10)</f>
        <v/>
      </c>
      <c r="BD64" s="97" t="str">
        <f>IF($BD$10="","",$BD$10)</f>
        <v/>
      </c>
      <c r="BE64" s="24" t="str">
        <f>IF($BE$10="","",$BE$10)</f>
        <v>小数点第二位</v>
      </c>
      <c r="BF64" s="25" t="str">
        <f>IF($BF$10="","",$BF$10)</f>
        <v>小数点第二位</v>
      </c>
      <c r="BG64" s="13"/>
      <c r="BH64" s="21" t="str">
        <f>IF($BH$10="","",$BH$10)</f>
        <v/>
      </c>
      <c r="BI64" s="55" t="str">
        <f>IF($BI$10="","",$BI$10)</f>
        <v/>
      </c>
      <c r="BJ64" s="24" t="str">
        <f>IF($BJ$10="","",$BJ$10)</f>
        <v>小数点第一位</v>
      </c>
      <c r="BK64" s="56" t="str">
        <f>IF($BK$10="","",$BK$10)</f>
        <v>小数点第一位</v>
      </c>
      <c r="BL64" s="56" t="str">
        <f>IF($BL$10="","",$BL$10)</f>
        <v>小数点第一位</v>
      </c>
      <c r="BM64" s="25" t="str">
        <f>IF($BM$10="","",$BM$10)</f>
        <v>小数点第一位</v>
      </c>
      <c r="BN64" s="13"/>
      <c r="BO64" s="21" t="str">
        <f>IF($BO$10="","",$BO$10)</f>
        <v/>
      </c>
      <c r="BP64" s="97" t="str">
        <f>IF($BP$10="","",$BP$10)</f>
        <v/>
      </c>
      <c r="BQ64" s="56" t="str">
        <f>IF($BQ$10="","",$BQ$10)</f>
        <v>小数点第一位</v>
      </c>
      <c r="BR64" s="25" t="str">
        <f>IF($BR$10="","",$BR$10)</f>
        <v>小数点第一位</v>
      </c>
      <c r="BS64" s="13"/>
      <c r="BT64" s="21" t="str">
        <f>IF($BT$10="","",$BT$10)</f>
        <v/>
      </c>
      <c r="BU64" s="97" t="str">
        <f>IF($BU$10="","",$BU$10)</f>
        <v/>
      </c>
      <c r="BV64" s="98" t="str">
        <f>IF($BV$10="","",$BV$10)</f>
        <v>小数点第零位</v>
      </c>
      <c r="BW64" s="25" t="str">
        <f>IF($BW$10="","",$BW$10)</f>
        <v>小数点第零位</v>
      </c>
      <c r="BX64" s="13"/>
      <c r="BY64" s="21" t="str">
        <f>IF($BY$10="","",$BY37)</f>
        <v/>
      </c>
      <c r="BZ64" s="97" t="str">
        <f>IF($BZ$10="","",$BZ37)</f>
        <v/>
      </c>
      <c r="CA64" s="98" t="str">
        <f>IF($CA$10="","",$CA37)</f>
        <v>小数点第一位</v>
      </c>
      <c r="CB64" s="56" t="str">
        <f>IF($CB$10="","",$CB$10)</f>
        <v>小数点第一位</v>
      </c>
      <c r="CC64" s="56" t="str">
        <f>IF($CC$10="","",$CC$10)</f>
        <v>小数点第一位</v>
      </c>
      <c r="CD64" s="25" t="str">
        <f>IF($CD$10="","",$CD$10)</f>
        <v>小数点第一位</v>
      </c>
      <c r="CE64" s="13"/>
      <c r="CF64" s="21" t="str">
        <f>IF($CF$10="","",$CF$10)</f>
        <v/>
      </c>
      <c r="CG64" s="97" t="str">
        <f>IF($CG$10="","",$CG$10)</f>
        <v/>
      </c>
      <c r="CH64" s="98" t="str">
        <f>IF($CH$10="","",$CH$10)</f>
        <v/>
      </c>
      <c r="CI64" s="56" t="str">
        <f>IF($CI$10="","",$CI$10)</f>
        <v/>
      </c>
      <c r="CJ64" s="56" t="str">
        <f>IF($CJ$10="","",$CJ$10)</f>
        <v/>
      </c>
      <c r="CK64" s="98" t="str">
        <f>IF($CK$10="","",$CK$10)</f>
        <v/>
      </c>
      <c r="CL64" s="99" t="str">
        <f>IF($CL$10="","",$CL$10)</f>
        <v/>
      </c>
      <c r="CM64" s="100"/>
      <c r="CN64" s="100" t="str">
        <f>IF($CN$10="","",$CN$10)</f>
        <v/>
      </c>
      <c r="CO64" s="99" t="str">
        <f>IF($CO$10="","",$CO$10)</f>
        <v/>
      </c>
      <c r="CP64" s="99" t="str">
        <f>IF($CP$10="","",$CP$10)</f>
        <v/>
      </c>
      <c r="CQ64" s="101" t="str">
        <f>IF($CQ$10="","",$CQ$10)</f>
        <v/>
      </c>
    </row>
    <row r="65" spans="1:95" ht="30" customHeight="1" x14ac:dyDescent="0.15">
      <c r="A65" s="124">
        <f ca="1">IF(入力!$C$4&gt;2,OFFSET(入力!E3,QUOTIENT(入力!$C$3,入力!$C$4)*2+IF(MOD(入力!$C$3,入力!$C$4)&lt;3,MOD(入力!$C$3,入力!$C$4),2),),"")</f>
        <v>21</v>
      </c>
      <c r="B65" s="40" t="str">
        <f ca="1">IF(入力!$C$4&gt;2,OFFSET(入力!F3,QUOTIENT(入力!$C$3,入力!$C$4)*2+IF(MOD(入力!$C$3,入力!$C$4)&lt;3,MOD(入力!$C$3,入力!$C$4),2),),"")</f>
        <v>二十一</v>
      </c>
      <c r="C65" s="27" t="str">
        <f>IF($C$11="","",$C$11)</f>
        <v>　</v>
      </c>
      <c r="D65" s="28" t="str">
        <f>IF($D$11="","",$D$11)</f>
        <v>　　　　　　年　　　月　　　日</v>
      </c>
      <c r="E65" s="29" t="str">
        <f>IF($E$11="","",$E$11)</f>
        <v>　　　　．</v>
      </c>
      <c r="F65" s="30" t="str">
        <f>IF($F$11="","",$F$11)</f>
        <v>　　　．</v>
      </c>
      <c r="G65" s="13"/>
      <c r="H65" s="124">
        <f ca="1">IF($A$65="","",$A$65)</f>
        <v>21</v>
      </c>
      <c r="I65" s="40" t="str">
        <f ca="1">IF($B$65="","",$B$65)</f>
        <v>二十一</v>
      </c>
      <c r="J65" s="234" t="str">
        <f>IF($J$11="","",$J$11)</f>
        <v>WS ／ OH ／ OP ／ MB ／ S ／ L ／ R ／ RS</v>
      </c>
      <c r="K65" s="235"/>
      <c r="L65" s="29" t="str">
        <f>IF($L$11="","",$L$11)</f>
        <v>　　　　．</v>
      </c>
      <c r="M65" s="30" t="str">
        <f>IF($M$11="","",$M$11)</f>
        <v>　　　　．</v>
      </c>
      <c r="N65" s="13"/>
      <c r="O65" s="124">
        <f ca="1">IF($A$65="","",$A$65)</f>
        <v>21</v>
      </c>
      <c r="P65" s="40" t="str">
        <f ca="1">IF($B$65="","",$B$65)</f>
        <v>二十一</v>
      </c>
      <c r="Q65" s="45"/>
      <c r="R65" s="46" t="str">
        <f>IF($R$11="","",$R$11)</f>
        <v>右　／　左　／　両</v>
      </c>
      <c r="S65" s="29" t="str">
        <f>IF($S$11="","",$S$11)</f>
        <v>　　　　．</v>
      </c>
      <c r="T65" s="30" t="str">
        <f>IF($T$11="","",$T$11)</f>
        <v>　　　　．</v>
      </c>
      <c r="U65" s="13"/>
      <c r="V65" s="124">
        <f ca="1">IF($A$65="","",$A$65)</f>
        <v>21</v>
      </c>
      <c r="W65" s="40" t="str">
        <f ca="1">IF($B$65="","",$B$65)</f>
        <v>二十一</v>
      </c>
      <c r="X65" s="29" t="str">
        <f>IF($X$11="","",$X$11)</f>
        <v>　　　．</v>
      </c>
      <c r="Y65" s="57" t="str">
        <f>IF($Y$11="","",$Y$11)</f>
        <v>　　　．</v>
      </c>
      <c r="Z65" s="57" t="str">
        <f>IF($Z$11="","",$Z$11)</f>
        <v>　　　．</v>
      </c>
      <c r="AA65" s="30" t="str">
        <f>IF($AA$11="","",$AA$11)</f>
        <v>　　　．</v>
      </c>
      <c r="AB65" s="13"/>
      <c r="AC65" s="124">
        <f ca="1">IF($A$65="","",$A$65)</f>
        <v>21</v>
      </c>
      <c r="AD65" s="40" t="str">
        <f ca="1">IF($B$65="","",$B$65)</f>
        <v>二十一</v>
      </c>
      <c r="AE65" s="293" t="str">
        <f t="shared" ref="AE65:AE74" si="100">IF($AE$11="","",$AE$11)</f>
        <v>　　．</v>
      </c>
      <c r="AF65" s="294"/>
      <c r="AG65" s="293" t="str">
        <f t="shared" ref="AG65:AG74" si="101">IF($AG$11="","",$AG$11)</f>
        <v>　　．</v>
      </c>
      <c r="AH65" s="296"/>
      <c r="AI65" s="13"/>
      <c r="AJ65" s="124">
        <f ca="1">IF($A$65="","",$A$65)</f>
        <v>21</v>
      </c>
      <c r="AK65" s="40" t="str">
        <f ca="1">IF($B$65="","",$B$65)</f>
        <v>二十一</v>
      </c>
      <c r="AL65" s="29" t="str">
        <f>IF($AL$11="","",$AL$11)</f>
        <v/>
      </c>
      <c r="AM65" s="57" t="str">
        <f>IF($AM$11="","",$AM$11)</f>
        <v/>
      </c>
      <c r="AN65" s="57" t="str">
        <f>IF($AN$11="","",$AN$11)</f>
        <v/>
      </c>
      <c r="AO65" s="30" t="str">
        <f>IF($AO$11="","",$AO$11)</f>
        <v/>
      </c>
      <c r="AP65" s="13"/>
      <c r="AQ65" s="124">
        <f ca="1">IF($A$65="","",$A$65)</f>
        <v>21</v>
      </c>
      <c r="AR65" s="40" t="str">
        <f ca="1">IF($B$65="","",$B$65)</f>
        <v>二十一</v>
      </c>
      <c r="AS65" s="29" t="str">
        <f>IF($AS$11="","",$AS$11)</f>
        <v/>
      </c>
      <c r="AT65" s="57" t="str">
        <f>IF($AT$11="","",$AT$11)</f>
        <v/>
      </c>
      <c r="AU65" s="57" t="str">
        <f>IF($AU$11="","",$AU$11)</f>
        <v/>
      </c>
      <c r="AV65" s="30" t="str">
        <f>IF($AV$11="","",$AV$11)</f>
        <v/>
      </c>
      <c r="AW65" s="13"/>
      <c r="AX65" s="124">
        <f ca="1">IF($A$65="","",$A$65)</f>
        <v>21</v>
      </c>
      <c r="AY65" s="40" t="str">
        <f ca="1">IF($B$65="","",$B$65)</f>
        <v>二十一</v>
      </c>
      <c r="AZ65" s="29" t="str">
        <f>IF($AZ$11="","",$AZ$11)</f>
        <v>　　　　　　．</v>
      </c>
      <c r="BA65" s="102" t="str">
        <f>IF($BA$11="","",$BA$11)</f>
        <v>　　　　　　．</v>
      </c>
      <c r="BB65" s="103"/>
      <c r="BC65" s="124">
        <f ca="1">IF($A$65="","",$A$65)</f>
        <v>21</v>
      </c>
      <c r="BD65" s="40" t="str">
        <f ca="1">IF($B$65="","",$B$65)</f>
        <v>二十一</v>
      </c>
      <c r="BE65" s="29" t="str">
        <f>IF($BE$11="","",$BE$11)</f>
        <v>　　　　　　．</v>
      </c>
      <c r="BF65" s="102" t="str">
        <f>IF($BF$11="","",$BF$11)</f>
        <v>　　　　　　．</v>
      </c>
      <c r="BG65" s="13"/>
      <c r="BH65" s="124">
        <f ca="1">IF($A$65="","",$A$65)</f>
        <v>21</v>
      </c>
      <c r="BI65" s="40" t="str">
        <f ca="1">IF($B$65="","",$B$65)</f>
        <v>二十一</v>
      </c>
      <c r="BJ65" s="29" t="str">
        <f>IF($BJ$11="","",$BJ$11)</f>
        <v>　　　　．</v>
      </c>
      <c r="BK65" s="57" t="str">
        <f>IF($BK$11="","",$BK$11)</f>
        <v>　　　　．</v>
      </c>
      <c r="BL65" s="57" t="str">
        <f>IF($BL$11="","",$BL$11)</f>
        <v>　　　　．</v>
      </c>
      <c r="BM65" s="30" t="str">
        <f>IF($BM$11="","",$BM$11)</f>
        <v>　　　　．</v>
      </c>
      <c r="BN65" s="13"/>
      <c r="BO65" s="124">
        <f ca="1">IF($A$65="","",$A$65)</f>
        <v>21</v>
      </c>
      <c r="BP65" s="40" t="str">
        <f ca="1">IF($B$65="","",$B$65)</f>
        <v>二十一</v>
      </c>
      <c r="BQ65" s="29" t="str">
        <f>IF($BQ$11="","",$BQ$11)</f>
        <v>　　　　　　　　．</v>
      </c>
      <c r="BR65" s="30" t="str">
        <f>IF($BR$11="","",$BR$11)</f>
        <v>　　　　　　　　．</v>
      </c>
      <c r="BS65" s="13"/>
      <c r="BT65" s="124">
        <f ca="1">IF($A$65="","",$A$65)</f>
        <v>21</v>
      </c>
      <c r="BU65" s="104" t="str">
        <f ca="1">IF($B$65="","",$B$65)</f>
        <v>二十一</v>
      </c>
      <c r="BV65" s="113" t="str">
        <f>IF($BV$11="","",$BV$11)</f>
        <v/>
      </c>
      <c r="BW65" s="102" t="str">
        <f>IF($BW$11="","",$BW$11)</f>
        <v/>
      </c>
      <c r="BX65" s="13"/>
      <c r="BY65" s="124">
        <f ca="1">IF($A$65="","",$A$65)</f>
        <v>21</v>
      </c>
      <c r="BZ65" s="40" t="str">
        <f ca="1">IF($B$65="","",$B$65)</f>
        <v>二十一</v>
      </c>
      <c r="CA65" s="29" t="str">
        <f>IF($CA$11="","",$CA$11)</f>
        <v>　　　　．</v>
      </c>
      <c r="CB65" s="57" t="str">
        <f>IF($CB$11="","",$CB$11)</f>
        <v>　　　　．</v>
      </c>
      <c r="CC65" s="57" t="str">
        <f>IF($CC$11="","",$CC$11)</f>
        <v>　　　　．</v>
      </c>
      <c r="CD65" s="30" t="str">
        <f>IF($CD$11="","",$CD$11)</f>
        <v>　　　　．</v>
      </c>
      <c r="CE65" s="13"/>
      <c r="CF65" s="124">
        <f ca="1">IF($A$65="","",$A$65)</f>
        <v>21</v>
      </c>
      <c r="CG65" s="40" t="str">
        <f ca="1">IF($B$65="","",$B$65)</f>
        <v>二十一</v>
      </c>
      <c r="CH65" s="105" t="str">
        <f>IF($CH$11="","",$CH$11)</f>
        <v>年</v>
      </c>
      <c r="CI65" s="106" t="str">
        <f>IF($CI$11="","",$CI$11)</f>
        <v>年</v>
      </c>
      <c r="CJ65" s="106" t="str">
        <f>IF($CJ$11="","",$CJ$11)</f>
        <v>年</v>
      </c>
      <c r="CK65" s="106" t="str">
        <f>IF($CK$11="","",$CK$11)</f>
        <v>年</v>
      </c>
      <c r="CL65" s="106" t="str">
        <f>IF($CL$11="","",$CL$11)</f>
        <v>年</v>
      </c>
      <c r="CM65" s="106" t="str">
        <f>IF($CM$11="","",$CM$11)</f>
        <v>年</v>
      </c>
      <c r="CN65" s="106" t="str">
        <f>IF($CN$11="","",$CN$11)</f>
        <v>年</v>
      </c>
      <c r="CO65" s="106" t="str">
        <f>IF($CO$11="","",$CO$11)</f>
        <v>年</v>
      </c>
      <c r="CP65" s="106" t="str">
        <f>IF($CP$11="","",$CP$11)</f>
        <v>年</v>
      </c>
      <c r="CQ65" s="107" t="str">
        <f>IF($CQ$11="","",$CQ$11)</f>
        <v>年</v>
      </c>
    </row>
    <row r="66" spans="1:95" ht="30" customHeight="1" x14ac:dyDescent="0.15">
      <c r="A66" s="124">
        <f ca="1">IF(AND(入力!$C$4&gt;2,OR(QUOTIENT(入力!$C$3,入力!$C$4)&gt;1,AND(QUOTIENT(入力!$C$3,入力!$C$4)&gt;0,MOD(入力!$C$3,入力!$C$4)&gt;2))),OFFSET(入力!E3,QUOTIENT(入力!$C$3,入力!$C$4)*2+IF(MOD(入力!$C$3,入力!$C$4)&lt;3,MOD(入力!$C$3,入力!$C$4),2)+1,),"")</f>
        <v>22</v>
      </c>
      <c r="B66" s="40" t="str">
        <f ca="1">IF(AND(入力!$C$4&gt;2,OR(QUOTIENT(入力!$C$3,入力!$C$4)&gt;1,AND(QUOTIENT(入力!$C$3,入力!$C$4)&gt;0,MOD(入力!$C$3,入力!$C$4)&gt;2))),OFFSET(入力!F3,QUOTIENT(入力!$C$3,入力!$C$4)*2+IF(MOD(入力!$C$3,入力!$C$4)&lt;3,MOD(入力!$C$3,入力!$C$4),2)+1,),"")</f>
        <v>二十二</v>
      </c>
      <c r="C66" s="27" t="str">
        <f>IF($C$11="","",$C$11)</f>
        <v>　</v>
      </c>
      <c r="D66" s="28" t="str">
        <f>IF($D$11="","",$D$11)</f>
        <v>　　　　　　年　　　月　　　日</v>
      </c>
      <c r="E66" s="29" t="str">
        <f t="shared" ref="E66:E74" si="102">IF($E$11="","",$E$11)</f>
        <v>　　　　．</v>
      </c>
      <c r="F66" s="30" t="str">
        <f>IF($F$11="","",$F$11)</f>
        <v>　　　．</v>
      </c>
      <c r="G66" s="13"/>
      <c r="H66" s="124">
        <f ca="1">IF($A$66="","",$A$66)</f>
        <v>22</v>
      </c>
      <c r="I66" s="40" t="str">
        <f ca="1">IF($B$66="","",$B$66)</f>
        <v>二十二</v>
      </c>
      <c r="J66" s="234" t="str">
        <f t="shared" ref="J66:J74" si="103">IF($J$11="","",$J$11)</f>
        <v>WS ／ OH ／ OP ／ MB ／ S ／ L ／ R ／ RS</v>
      </c>
      <c r="K66" s="235"/>
      <c r="L66" s="29" t="str">
        <f t="shared" ref="L66:L74" si="104">IF($L$11="","",$L$11)</f>
        <v>　　　　．</v>
      </c>
      <c r="M66" s="30" t="str">
        <f t="shared" ref="M66:M74" si="105">IF($M$11="","",$M$11)</f>
        <v>　　　　．</v>
      </c>
      <c r="N66" s="13"/>
      <c r="O66" s="124">
        <f ca="1">IF($A$66="","",$A$66)</f>
        <v>22</v>
      </c>
      <c r="P66" s="40" t="str">
        <f ca="1">IF($B$66="","",$B$66)</f>
        <v>二十二</v>
      </c>
      <c r="Q66" s="45"/>
      <c r="R66" s="46" t="str">
        <f t="shared" ref="R66:R74" si="106">IF($R$11="","",$R$11)</f>
        <v>右　／　左　／　両</v>
      </c>
      <c r="S66" s="29" t="str">
        <f t="shared" ref="S66:S74" si="107">IF($S$11="","",$S$11)</f>
        <v>　　　　．</v>
      </c>
      <c r="T66" s="30" t="str">
        <f t="shared" ref="T66:T74" si="108">IF($T$11="","",$T$11)</f>
        <v>　　　　．</v>
      </c>
      <c r="U66" s="13"/>
      <c r="V66" s="124">
        <f ca="1">IF($A$66="","",$A$66)</f>
        <v>22</v>
      </c>
      <c r="W66" s="40" t="str">
        <f ca="1">IF($B$66="","",$B$66)</f>
        <v>二十二</v>
      </c>
      <c r="X66" s="29" t="str">
        <f t="shared" ref="X66:X74" si="109">IF($X$11="","",$X$11)</f>
        <v>　　　．</v>
      </c>
      <c r="Y66" s="57" t="str">
        <f t="shared" ref="Y66:Y74" si="110">IF($Y$11="","",$Y$11)</f>
        <v>　　　．</v>
      </c>
      <c r="Z66" s="57" t="str">
        <f t="shared" ref="Z66:Z74" si="111">IF($Z$11="","",$Z$11)</f>
        <v>　　　．</v>
      </c>
      <c r="AA66" s="30" t="str">
        <f t="shared" ref="AA66:AA74" si="112">IF($AA$11="","",$AA$11)</f>
        <v>　　　．</v>
      </c>
      <c r="AB66" s="13"/>
      <c r="AC66" s="124">
        <f ca="1">IF($A$66="","",$A$66)</f>
        <v>22</v>
      </c>
      <c r="AD66" s="40" t="str">
        <f ca="1">IF($B$66="","",$B$66)</f>
        <v>二十二</v>
      </c>
      <c r="AE66" s="293" t="str">
        <f t="shared" si="100"/>
        <v>　　．</v>
      </c>
      <c r="AF66" s="294"/>
      <c r="AG66" s="295" t="str">
        <f t="shared" si="101"/>
        <v>　　．</v>
      </c>
      <c r="AH66" s="296"/>
      <c r="AI66" s="13"/>
      <c r="AJ66" s="124">
        <f ca="1">IF($A$66="","",$A$66)</f>
        <v>22</v>
      </c>
      <c r="AK66" s="40" t="str">
        <f ca="1">IF($B$66="","",$B$66)</f>
        <v>二十二</v>
      </c>
      <c r="AL66" s="29" t="str">
        <f t="shared" ref="AL66:AL74" si="113">IF($AL$11="","",$AL$11)</f>
        <v/>
      </c>
      <c r="AM66" s="57" t="str">
        <f t="shared" ref="AM66:AM74" si="114">IF($AM$11="","",$AM$11)</f>
        <v/>
      </c>
      <c r="AN66" s="57" t="str">
        <f t="shared" ref="AN66:AN74" si="115">IF($AN$11="","",$AN$11)</f>
        <v/>
      </c>
      <c r="AO66" s="30" t="str">
        <f t="shared" ref="AO66:AO74" si="116">IF($AO$11="","",$AO$11)</f>
        <v/>
      </c>
      <c r="AP66" s="13"/>
      <c r="AQ66" s="124">
        <f ca="1">IF($A$66="","",$A$66)</f>
        <v>22</v>
      </c>
      <c r="AR66" s="40" t="str">
        <f ca="1">IF($B$66="","",$B$66)</f>
        <v>二十二</v>
      </c>
      <c r="AS66" s="29" t="str">
        <f t="shared" ref="AS66:AS74" si="117">IF($AS$11="","",$AS$11)</f>
        <v/>
      </c>
      <c r="AT66" s="57" t="str">
        <f t="shared" ref="AT66:AT74" si="118">IF($AT$11="","",$AT$11)</f>
        <v/>
      </c>
      <c r="AU66" s="57" t="str">
        <f t="shared" ref="AU66:AU74" si="119">IF($AU$11="","",$AU$11)</f>
        <v/>
      </c>
      <c r="AV66" s="30" t="str">
        <f t="shared" ref="AV66:AV74" si="120">IF($AV$11="","",$AV$11)</f>
        <v/>
      </c>
      <c r="AW66" s="13"/>
      <c r="AX66" s="124">
        <f ca="1">IF($A$66="","",$A$66)</f>
        <v>22</v>
      </c>
      <c r="AY66" s="40" t="str">
        <f ca="1">IF($B$66="","",$B$66)</f>
        <v>二十二</v>
      </c>
      <c r="AZ66" s="29" t="str">
        <f t="shared" ref="AZ66:AZ74" si="121">IF($AZ$11="","",$AZ$11)</f>
        <v>　　　　　　．</v>
      </c>
      <c r="BA66" s="102" t="str">
        <f t="shared" ref="BA66:BA74" si="122">IF($BA$11="","",$BA$11)</f>
        <v>　　　　　　．</v>
      </c>
      <c r="BB66" s="103"/>
      <c r="BC66" s="124">
        <f ca="1">IF($A$66="","",$A$66)</f>
        <v>22</v>
      </c>
      <c r="BD66" s="40" t="str">
        <f ca="1">IF($B$66="","",$B$66)</f>
        <v>二十二</v>
      </c>
      <c r="BE66" s="29" t="str">
        <f t="shared" ref="BE66:BE74" si="123">IF($BE$11="","",$BE$11)</f>
        <v>　　　　　　．</v>
      </c>
      <c r="BF66" s="102" t="str">
        <f t="shared" ref="BF66:BF74" si="124">IF($BF$11="","",$BF$11)</f>
        <v>　　　　　　．</v>
      </c>
      <c r="BG66" s="13"/>
      <c r="BH66" s="124">
        <f ca="1">IF($A$66="","",$A$66)</f>
        <v>22</v>
      </c>
      <c r="BI66" s="40" t="str">
        <f ca="1">IF($B$66="","",$B$66)</f>
        <v>二十二</v>
      </c>
      <c r="BJ66" s="29" t="str">
        <f t="shared" ref="BJ66:BJ74" si="125">IF($BJ$11="","",$BJ$11)</f>
        <v>　　　　．</v>
      </c>
      <c r="BK66" s="57" t="str">
        <f t="shared" ref="BK66:BK74" si="126">IF($BK$11="","",$BK$11)</f>
        <v>　　　　．</v>
      </c>
      <c r="BL66" s="57" t="str">
        <f t="shared" ref="BL66:BL74" si="127">IF($BL$11="","",$BL$11)</f>
        <v>　　　　．</v>
      </c>
      <c r="BM66" s="30" t="str">
        <f t="shared" ref="BM66:BM74" si="128">IF($BM$11="","",$BM$11)</f>
        <v>　　　　．</v>
      </c>
      <c r="BN66" s="13"/>
      <c r="BO66" s="124">
        <f ca="1">IF($A$66="","",$A$66)</f>
        <v>22</v>
      </c>
      <c r="BP66" s="40" t="str">
        <f ca="1">IF($B$66="","",$B$66)</f>
        <v>二十二</v>
      </c>
      <c r="BQ66" s="29" t="str">
        <f t="shared" ref="BQ66:BQ74" si="129">IF($BQ$11="","",$BQ$11)</f>
        <v>　　　　　　　　．</v>
      </c>
      <c r="BR66" s="30" t="str">
        <f t="shared" ref="BR66:BR74" si="130">IF($BR$11="","",$BR$11)</f>
        <v>　　　　　　　　．</v>
      </c>
      <c r="BS66" s="13"/>
      <c r="BT66" s="124">
        <f ca="1">IF($A$66="","",$A$66)</f>
        <v>22</v>
      </c>
      <c r="BU66" s="104" t="str">
        <f ca="1">IF($B$66="","",$B$66)</f>
        <v>二十二</v>
      </c>
      <c r="BV66" s="113" t="str">
        <f t="shared" ref="BV66:BV74" si="131">IF($BV$11="","",$BV$11)</f>
        <v/>
      </c>
      <c r="BW66" s="102" t="str">
        <f t="shared" ref="BW66:BW74" si="132">IF($BW$11="","",$BW$11)</f>
        <v/>
      </c>
      <c r="BX66" s="13"/>
      <c r="BY66" s="124">
        <f ca="1">IF($A$66="","",$A$66)</f>
        <v>22</v>
      </c>
      <c r="BZ66" s="40" t="str">
        <f ca="1">IF($B$66="","",$B$66)</f>
        <v>二十二</v>
      </c>
      <c r="CA66" s="29" t="str">
        <f t="shared" ref="CA66:CA74" si="133">IF($CA$11="","",$CA$11)</f>
        <v>　　　　．</v>
      </c>
      <c r="CB66" s="57" t="str">
        <f t="shared" ref="CB66:CB74" si="134">IF($CB$11="","",$CB$11)</f>
        <v>　　　　．</v>
      </c>
      <c r="CC66" s="57" t="str">
        <f t="shared" ref="CC66:CC74" si="135">IF($CC$11="","",$CC$11)</f>
        <v>　　　　．</v>
      </c>
      <c r="CD66" s="30" t="str">
        <f t="shared" ref="CD66:CD74" si="136">IF($CD$11="","",$CD$11)</f>
        <v>　　　　．</v>
      </c>
      <c r="CE66" s="13"/>
      <c r="CF66" s="124">
        <f ca="1">IF($A$66="","",$A$66)</f>
        <v>22</v>
      </c>
      <c r="CG66" s="40" t="str">
        <f ca="1">IF($B$66="","",$B$66)</f>
        <v>二十二</v>
      </c>
      <c r="CH66" s="105" t="str">
        <f t="shared" ref="CH66:CH74" si="137">IF($CH$11="","",$CH$11)</f>
        <v>年</v>
      </c>
      <c r="CI66" s="106" t="str">
        <f t="shared" ref="CI66:CI74" si="138">IF($CI$11="","",$CI$11)</f>
        <v>年</v>
      </c>
      <c r="CJ66" s="106" t="str">
        <f t="shared" ref="CJ66:CJ74" si="139">IF($CJ$11="","",$CJ$11)</f>
        <v>年</v>
      </c>
      <c r="CK66" s="106" t="str">
        <f t="shared" ref="CK66:CK74" si="140">IF($CK$11="","",$CK$11)</f>
        <v>年</v>
      </c>
      <c r="CL66" s="106" t="str">
        <f t="shared" ref="CL66:CL74" si="141">IF($CL$11="","",$CL$11)</f>
        <v>年</v>
      </c>
      <c r="CM66" s="106" t="str">
        <f t="shared" ref="CM66:CM74" si="142">IF($CM$11="","",$CM$11)</f>
        <v>年</v>
      </c>
      <c r="CN66" s="106" t="str">
        <f t="shared" ref="CN66:CN74" si="143">IF($CN$11="","",$CN$11)</f>
        <v>年</v>
      </c>
      <c r="CO66" s="106" t="str">
        <f t="shared" ref="CO66:CO74" si="144">IF($CO$11="","",$CO$11)</f>
        <v>年</v>
      </c>
      <c r="CP66" s="106" t="str">
        <f t="shared" ref="CP66:CP74" si="145">IF($CP$11="","",$CP$11)</f>
        <v>年</v>
      </c>
      <c r="CQ66" s="107" t="str">
        <f t="shared" ref="CQ66:CQ74" si="146">IF($CQ$11="","",$CQ$11)</f>
        <v>年</v>
      </c>
    </row>
    <row r="67" spans="1:95" ht="30" customHeight="1" x14ac:dyDescent="0.15">
      <c r="A67" s="124">
        <f ca="1">IF(AND(入力!$C$4&gt;2,OR(QUOTIENT(入力!$C$3,入力!$C$4)&gt;2,AND(QUOTIENT(入力!$C$3,入力!$C$4)&gt;1,MOD(入力!$C$3,入力!$C$4)&gt;2))),OFFSET(入力!E3,QUOTIENT(入力!$C$3,入力!$C$4)*2+IF(MOD(入力!$C$3,入力!$C$4)&lt;3,MOD(入力!$C$3,入力!$C$4),2)+2,),"")</f>
        <v>23</v>
      </c>
      <c r="B67" s="40" t="str">
        <f ca="1">IF(AND(入力!$C$4&gt;2,OR(QUOTIENT(入力!$C$3,入力!$C$4)&gt;2,AND(QUOTIENT(入力!$C$3,入力!$C$4)&gt;1,MOD(入力!$C$3,入力!$C$4)&gt;2))),OFFSET(入力!F3,QUOTIENT(入力!$C$3,入力!$C$4)*2+IF(MOD(入力!$C$3,入力!$C$4)&lt;3,MOD(入力!$C$3,入力!$C$4),2)+2,),"")</f>
        <v>二十三</v>
      </c>
      <c r="C67" s="27" t="str">
        <f t="shared" ref="C67:C74" si="147">IF($C$11="","",$C$11)</f>
        <v>　</v>
      </c>
      <c r="D67" s="28" t="str">
        <f t="shared" ref="D67:D74" si="148">IF($D$11="","",$D$11)</f>
        <v>　　　　　　年　　　月　　　日</v>
      </c>
      <c r="E67" s="29" t="str">
        <f t="shared" si="102"/>
        <v>　　　　．</v>
      </c>
      <c r="F67" s="30" t="str">
        <f t="shared" ref="F67:F74" si="149">IF($F$11="","",$F$11)</f>
        <v>　　　．</v>
      </c>
      <c r="G67" s="13"/>
      <c r="H67" s="124">
        <f ca="1">IF($A$67="","",$A$67)</f>
        <v>23</v>
      </c>
      <c r="I67" s="40" t="str">
        <f ca="1">IF($B$67="","",$B$67)</f>
        <v>二十三</v>
      </c>
      <c r="J67" s="234" t="str">
        <f t="shared" si="103"/>
        <v>WS ／ OH ／ OP ／ MB ／ S ／ L ／ R ／ RS</v>
      </c>
      <c r="K67" s="235"/>
      <c r="L67" s="29" t="str">
        <f t="shared" si="104"/>
        <v>　　　　．</v>
      </c>
      <c r="M67" s="30" t="str">
        <f t="shared" si="105"/>
        <v>　　　　．</v>
      </c>
      <c r="N67" s="13"/>
      <c r="O67" s="124">
        <f ca="1">IF($A$67="","",$A$67)</f>
        <v>23</v>
      </c>
      <c r="P67" s="40" t="str">
        <f ca="1">IF($B$67="","",$B$67)</f>
        <v>二十三</v>
      </c>
      <c r="Q67" s="45"/>
      <c r="R67" s="46" t="str">
        <f t="shared" si="106"/>
        <v>右　／　左　／　両</v>
      </c>
      <c r="S67" s="29" t="str">
        <f t="shared" si="107"/>
        <v>　　　　．</v>
      </c>
      <c r="T67" s="30" t="str">
        <f t="shared" si="108"/>
        <v>　　　　．</v>
      </c>
      <c r="U67" s="13"/>
      <c r="V67" s="124">
        <f ca="1">IF($A$67="","",$A$67)</f>
        <v>23</v>
      </c>
      <c r="W67" s="40" t="str">
        <f ca="1">IF($B$67="","",$B$67)</f>
        <v>二十三</v>
      </c>
      <c r="X67" s="29" t="str">
        <f t="shared" si="109"/>
        <v>　　　．</v>
      </c>
      <c r="Y67" s="57" t="str">
        <f t="shared" si="110"/>
        <v>　　　．</v>
      </c>
      <c r="Z67" s="57" t="str">
        <f t="shared" si="111"/>
        <v>　　　．</v>
      </c>
      <c r="AA67" s="30" t="str">
        <f t="shared" si="112"/>
        <v>　　　．</v>
      </c>
      <c r="AB67" s="13"/>
      <c r="AC67" s="124">
        <f ca="1">IF($A$67="","",$A$67)</f>
        <v>23</v>
      </c>
      <c r="AD67" s="40" t="str">
        <f ca="1">IF($B$67="","",$B$67)</f>
        <v>二十三</v>
      </c>
      <c r="AE67" s="293" t="str">
        <f t="shared" si="100"/>
        <v>　　．</v>
      </c>
      <c r="AF67" s="294"/>
      <c r="AG67" s="295" t="str">
        <f t="shared" si="101"/>
        <v>　　．</v>
      </c>
      <c r="AH67" s="296"/>
      <c r="AI67" s="13"/>
      <c r="AJ67" s="124">
        <f ca="1">IF($A$67="","",$A$67)</f>
        <v>23</v>
      </c>
      <c r="AK67" s="40" t="str">
        <f ca="1">IF($B$67="","",$B$67)</f>
        <v>二十三</v>
      </c>
      <c r="AL67" s="29" t="str">
        <f t="shared" si="113"/>
        <v/>
      </c>
      <c r="AM67" s="57" t="str">
        <f t="shared" si="114"/>
        <v/>
      </c>
      <c r="AN67" s="57" t="str">
        <f t="shared" si="115"/>
        <v/>
      </c>
      <c r="AO67" s="30" t="str">
        <f t="shared" si="116"/>
        <v/>
      </c>
      <c r="AP67" s="13"/>
      <c r="AQ67" s="124">
        <f ca="1">IF($A$67="","",$A$67)</f>
        <v>23</v>
      </c>
      <c r="AR67" s="40" t="str">
        <f ca="1">IF($B$67="","",$B$67)</f>
        <v>二十三</v>
      </c>
      <c r="AS67" s="29" t="str">
        <f t="shared" si="117"/>
        <v/>
      </c>
      <c r="AT67" s="57" t="str">
        <f t="shared" si="118"/>
        <v/>
      </c>
      <c r="AU67" s="57" t="str">
        <f t="shared" si="119"/>
        <v/>
      </c>
      <c r="AV67" s="30" t="str">
        <f t="shared" si="120"/>
        <v/>
      </c>
      <c r="AW67" s="13"/>
      <c r="AX67" s="124">
        <f ca="1">IF($A$67="","",$A$67)</f>
        <v>23</v>
      </c>
      <c r="AY67" s="40" t="str">
        <f ca="1">IF($B$67="","",$B$67)</f>
        <v>二十三</v>
      </c>
      <c r="AZ67" s="29" t="str">
        <f t="shared" si="121"/>
        <v>　　　　　　．</v>
      </c>
      <c r="BA67" s="102" t="str">
        <f t="shared" si="122"/>
        <v>　　　　　　．</v>
      </c>
      <c r="BB67" s="103"/>
      <c r="BC67" s="124">
        <f ca="1">IF($A$67="","",$A$67)</f>
        <v>23</v>
      </c>
      <c r="BD67" s="40" t="str">
        <f ca="1">IF($B$67="","",$B$67)</f>
        <v>二十三</v>
      </c>
      <c r="BE67" s="29" t="str">
        <f t="shared" si="123"/>
        <v>　　　　　　．</v>
      </c>
      <c r="BF67" s="102" t="str">
        <f t="shared" si="124"/>
        <v>　　　　　　．</v>
      </c>
      <c r="BG67" s="13"/>
      <c r="BH67" s="124">
        <f ca="1">IF($A$67="","",$A$67)</f>
        <v>23</v>
      </c>
      <c r="BI67" s="40" t="str">
        <f ca="1">IF($B$67="","",$B$67)</f>
        <v>二十三</v>
      </c>
      <c r="BJ67" s="29" t="str">
        <f t="shared" si="125"/>
        <v>　　　　．</v>
      </c>
      <c r="BK67" s="57" t="str">
        <f t="shared" si="126"/>
        <v>　　　　．</v>
      </c>
      <c r="BL67" s="57" t="str">
        <f t="shared" si="127"/>
        <v>　　　　．</v>
      </c>
      <c r="BM67" s="30" t="str">
        <f t="shared" si="128"/>
        <v>　　　　．</v>
      </c>
      <c r="BN67" s="13"/>
      <c r="BO67" s="124">
        <f ca="1">IF($A$67="","",$A$67)</f>
        <v>23</v>
      </c>
      <c r="BP67" s="40" t="str">
        <f ca="1">IF($B$67="","",$B$67)</f>
        <v>二十三</v>
      </c>
      <c r="BQ67" s="29" t="str">
        <f t="shared" si="129"/>
        <v>　　　　　　　　．</v>
      </c>
      <c r="BR67" s="30" t="str">
        <f t="shared" si="130"/>
        <v>　　　　　　　　．</v>
      </c>
      <c r="BS67" s="13"/>
      <c r="BT67" s="124">
        <f ca="1">IF($A$67="","",$A$67)</f>
        <v>23</v>
      </c>
      <c r="BU67" s="104" t="str">
        <f ca="1">IF($B$67="","",$B$67)</f>
        <v>二十三</v>
      </c>
      <c r="BV67" s="113" t="str">
        <f t="shared" si="131"/>
        <v/>
      </c>
      <c r="BW67" s="102" t="str">
        <f t="shared" si="132"/>
        <v/>
      </c>
      <c r="BX67" s="13"/>
      <c r="BY67" s="124">
        <f ca="1">IF($A$67="","",$A$67)</f>
        <v>23</v>
      </c>
      <c r="BZ67" s="40" t="str">
        <f ca="1">IF($B$67="","",$B$67)</f>
        <v>二十三</v>
      </c>
      <c r="CA67" s="29" t="str">
        <f t="shared" si="133"/>
        <v>　　　　．</v>
      </c>
      <c r="CB67" s="57" t="str">
        <f t="shared" si="134"/>
        <v>　　　　．</v>
      </c>
      <c r="CC67" s="57" t="str">
        <f t="shared" si="135"/>
        <v>　　　　．</v>
      </c>
      <c r="CD67" s="30" t="str">
        <f t="shared" si="136"/>
        <v>　　　　．</v>
      </c>
      <c r="CE67" s="13"/>
      <c r="CF67" s="124">
        <f ca="1">IF($A$67="","",$A$67)</f>
        <v>23</v>
      </c>
      <c r="CG67" s="40" t="str">
        <f ca="1">IF($B$67="","",$B$67)</f>
        <v>二十三</v>
      </c>
      <c r="CH67" s="105" t="str">
        <f t="shared" si="137"/>
        <v>年</v>
      </c>
      <c r="CI67" s="106" t="str">
        <f t="shared" si="138"/>
        <v>年</v>
      </c>
      <c r="CJ67" s="106" t="str">
        <f t="shared" si="139"/>
        <v>年</v>
      </c>
      <c r="CK67" s="106" t="str">
        <f t="shared" si="140"/>
        <v>年</v>
      </c>
      <c r="CL67" s="106" t="str">
        <f t="shared" si="141"/>
        <v>年</v>
      </c>
      <c r="CM67" s="106" t="str">
        <f t="shared" si="142"/>
        <v>年</v>
      </c>
      <c r="CN67" s="106" t="str">
        <f t="shared" si="143"/>
        <v>年</v>
      </c>
      <c r="CO67" s="106" t="str">
        <f t="shared" si="144"/>
        <v>年</v>
      </c>
      <c r="CP67" s="106" t="str">
        <f t="shared" si="145"/>
        <v>年</v>
      </c>
      <c r="CQ67" s="107" t="str">
        <f t="shared" si="146"/>
        <v>年</v>
      </c>
    </row>
    <row r="68" spans="1:95" ht="30" customHeight="1" x14ac:dyDescent="0.15">
      <c r="A68" s="124">
        <f ca="1">IF(AND(入力!$C$4&gt;2,OR(QUOTIENT(入力!$C$3,入力!$C$4)&gt;3,AND(QUOTIENT(入力!$C$3,入力!$C$4)&gt;2,MOD(入力!$C$3,入力!$C$4)&gt;2))),OFFSET(入力!E3,QUOTIENT(入力!$C$3,入力!$C$4)*2+IF(MOD(入力!$C$3,入力!$C$4)&lt;3,MOD(入力!$C$3,入力!$C$4),2)+3,),"")</f>
        <v>24</v>
      </c>
      <c r="B68" s="40" t="str">
        <f ca="1">IF(AND(入力!$C$4&gt;2,OR(QUOTIENT(入力!$C$3,入力!$C$4)&gt;3,AND(QUOTIENT(入力!$C$3,入力!$C$4)&gt;2,MOD(入力!$C$3,入力!$C$4)&gt;2))),OFFSET(入力!F3,QUOTIENT(入力!$C$3,入力!$C$4)*2+IF(MOD(入力!$C$3,入力!$C$4)&lt;3,MOD(入力!$C$3,入力!$C$4),2)+3,),"")</f>
        <v>二十四</v>
      </c>
      <c r="C68" s="27" t="str">
        <f t="shared" si="147"/>
        <v>　</v>
      </c>
      <c r="D68" s="28" t="str">
        <f t="shared" si="148"/>
        <v>　　　　　　年　　　月　　　日</v>
      </c>
      <c r="E68" s="29" t="str">
        <f t="shared" si="102"/>
        <v>　　　　．</v>
      </c>
      <c r="F68" s="30" t="str">
        <f t="shared" si="149"/>
        <v>　　　．</v>
      </c>
      <c r="G68" s="13"/>
      <c r="H68" s="124">
        <f ca="1">IF($A$68="","",$A$68)</f>
        <v>24</v>
      </c>
      <c r="I68" s="40" t="str">
        <f ca="1">IF($B$68="","",$B$68)</f>
        <v>二十四</v>
      </c>
      <c r="J68" s="234" t="str">
        <f t="shared" si="103"/>
        <v>WS ／ OH ／ OP ／ MB ／ S ／ L ／ R ／ RS</v>
      </c>
      <c r="K68" s="235"/>
      <c r="L68" s="29" t="str">
        <f t="shared" si="104"/>
        <v>　　　　．</v>
      </c>
      <c r="M68" s="30" t="str">
        <f t="shared" si="105"/>
        <v>　　　　．</v>
      </c>
      <c r="N68" s="13"/>
      <c r="O68" s="124">
        <f ca="1">IF($A$68="","",$A$68)</f>
        <v>24</v>
      </c>
      <c r="P68" s="40" t="str">
        <f ca="1">IF($B$68="","",$B$68)</f>
        <v>二十四</v>
      </c>
      <c r="Q68" s="45"/>
      <c r="R68" s="46" t="str">
        <f t="shared" si="106"/>
        <v>右　／　左　／　両</v>
      </c>
      <c r="S68" s="29" t="str">
        <f t="shared" si="107"/>
        <v>　　　　．</v>
      </c>
      <c r="T68" s="30" t="str">
        <f t="shared" si="108"/>
        <v>　　　　．</v>
      </c>
      <c r="U68" s="13"/>
      <c r="V68" s="124">
        <f ca="1">IF($A$68="","",$A$68)</f>
        <v>24</v>
      </c>
      <c r="W68" s="40" t="str">
        <f ca="1">IF($B$68="","",$B$68)</f>
        <v>二十四</v>
      </c>
      <c r="X68" s="29" t="str">
        <f t="shared" si="109"/>
        <v>　　　．</v>
      </c>
      <c r="Y68" s="57" t="str">
        <f t="shared" si="110"/>
        <v>　　　．</v>
      </c>
      <c r="Z68" s="57" t="str">
        <f t="shared" si="111"/>
        <v>　　　．</v>
      </c>
      <c r="AA68" s="30" t="str">
        <f t="shared" si="112"/>
        <v>　　　．</v>
      </c>
      <c r="AB68" s="13"/>
      <c r="AC68" s="124">
        <f ca="1">IF($A$68="","",$A$68)</f>
        <v>24</v>
      </c>
      <c r="AD68" s="40" t="str">
        <f ca="1">IF($B$68="","",$B$68)</f>
        <v>二十四</v>
      </c>
      <c r="AE68" s="293" t="str">
        <f t="shared" si="100"/>
        <v>　　．</v>
      </c>
      <c r="AF68" s="294"/>
      <c r="AG68" s="295" t="str">
        <f t="shared" si="101"/>
        <v>　　．</v>
      </c>
      <c r="AH68" s="296"/>
      <c r="AI68" s="13"/>
      <c r="AJ68" s="124">
        <f ca="1">IF($A$68="","",$A$68)</f>
        <v>24</v>
      </c>
      <c r="AK68" s="40" t="str">
        <f ca="1">IF($B$68="","",$B$68)</f>
        <v>二十四</v>
      </c>
      <c r="AL68" s="29" t="str">
        <f t="shared" si="113"/>
        <v/>
      </c>
      <c r="AM68" s="57" t="str">
        <f t="shared" si="114"/>
        <v/>
      </c>
      <c r="AN68" s="57" t="str">
        <f t="shared" si="115"/>
        <v/>
      </c>
      <c r="AO68" s="30" t="str">
        <f t="shared" si="116"/>
        <v/>
      </c>
      <c r="AP68" s="13"/>
      <c r="AQ68" s="124">
        <f ca="1">IF($A$68="","",$A$68)</f>
        <v>24</v>
      </c>
      <c r="AR68" s="40" t="str">
        <f ca="1">IF($B$68="","",$B$68)</f>
        <v>二十四</v>
      </c>
      <c r="AS68" s="29" t="str">
        <f t="shared" si="117"/>
        <v/>
      </c>
      <c r="AT68" s="57" t="str">
        <f t="shared" si="118"/>
        <v/>
      </c>
      <c r="AU68" s="57" t="str">
        <f t="shared" si="119"/>
        <v/>
      </c>
      <c r="AV68" s="30" t="str">
        <f t="shared" si="120"/>
        <v/>
      </c>
      <c r="AW68" s="13"/>
      <c r="AX68" s="124">
        <f ca="1">IF($A$68="","",$A$68)</f>
        <v>24</v>
      </c>
      <c r="AY68" s="40" t="str">
        <f ca="1">IF($B$68="","",$B$68)</f>
        <v>二十四</v>
      </c>
      <c r="AZ68" s="29" t="str">
        <f t="shared" si="121"/>
        <v>　　　　　　．</v>
      </c>
      <c r="BA68" s="102" t="str">
        <f t="shared" si="122"/>
        <v>　　　　　　．</v>
      </c>
      <c r="BB68" s="103"/>
      <c r="BC68" s="124">
        <f ca="1">IF($A$68="","",$A$68)</f>
        <v>24</v>
      </c>
      <c r="BD68" s="40" t="str">
        <f ca="1">IF($B$68="","",$B$68)</f>
        <v>二十四</v>
      </c>
      <c r="BE68" s="29" t="str">
        <f t="shared" si="123"/>
        <v>　　　　　　．</v>
      </c>
      <c r="BF68" s="102" t="str">
        <f t="shared" si="124"/>
        <v>　　　　　　．</v>
      </c>
      <c r="BG68" s="13"/>
      <c r="BH68" s="124">
        <f ca="1">IF($A$68="","",$A$68)</f>
        <v>24</v>
      </c>
      <c r="BI68" s="40" t="str">
        <f ca="1">IF($B$68="","",$B$68)</f>
        <v>二十四</v>
      </c>
      <c r="BJ68" s="29" t="str">
        <f t="shared" si="125"/>
        <v>　　　　．</v>
      </c>
      <c r="BK68" s="57" t="str">
        <f t="shared" si="126"/>
        <v>　　　　．</v>
      </c>
      <c r="BL68" s="57" t="str">
        <f t="shared" si="127"/>
        <v>　　　　．</v>
      </c>
      <c r="BM68" s="30" t="str">
        <f t="shared" si="128"/>
        <v>　　　　．</v>
      </c>
      <c r="BN68" s="13"/>
      <c r="BO68" s="124">
        <f ca="1">IF($A$68="","",$A$68)</f>
        <v>24</v>
      </c>
      <c r="BP68" s="40" t="str">
        <f ca="1">IF($B$68="","",$B$68)</f>
        <v>二十四</v>
      </c>
      <c r="BQ68" s="29" t="str">
        <f t="shared" si="129"/>
        <v>　　　　　　　　．</v>
      </c>
      <c r="BR68" s="30" t="str">
        <f t="shared" si="130"/>
        <v>　　　　　　　　．</v>
      </c>
      <c r="BS68" s="13"/>
      <c r="BT68" s="124">
        <f ca="1">IF($A$68="","",$A$68)</f>
        <v>24</v>
      </c>
      <c r="BU68" s="104" t="str">
        <f ca="1">IF($B$68="","",$B$68)</f>
        <v>二十四</v>
      </c>
      <c r="BV68" s="113" t="str">
        <f t="shared" si="131"/>
        <v/>
      </c>
      <c r="BW68" s="102" t="str">
        <f t="shared" si="132"/>
        <v/>
      </c>
      <c r="BX68" s="13"/>
      <c r="BY68" s="124">
        <f ca="1">IF($A$68="","",$A$68)</f>
        <v>24</v>
      </c>
      <c r="BZ68" s="40" t="str">
        <f ca="1">IF($B$68="","",$B$68)</f>
        <v>二十四</v>
      </c>
      <c r="CA68" s="29" t="str">
        <f t="shared" si="133"/>
        <v>　　　　．</v>
      </c>
      <c r="CB68" s="57" t="str">
        <f t="shared" si="134"/>
        <v>　　　　．</v>
      </c>
      <c r="CC68" s="57" t="str">
        <f t="shared" si="135"/>
        <v>　　　　．</v>
      </c>
      <c r="CD68" s="30" t="str">
        <f t="shared" si="136"/>
        <v>　　　　．</v>
      </c>
      <c r="CE68" s="13"/>
      <c r="CF68" s="124">
        <f ca="1">IF($A$68="","",$A$68)</f>
        <v>24</v>
      </c>
      <c r="CG68" s="40" t="str">
        <f ca="1">IF($B$68="","",$B$68)</f>
        <v>二十四</v>
      </c>
      <c r="CH68" s="105" t="str">
        <f t="shared" si="137"/>
        <v>年</v>
      </c>
      <c r="CI68" s="106" t="str">
        <f t="shared" si="138"/>
        <v>年</v>
      </c>
      <c r="CJ68" s="106" t="str">
        <f t="shared" si="139"/>
        <v>年</v>
      </c>
      <c r="CK68" s="106" t="str">
        <f t="shared" si="140"/>
        <v>年</v>
      </c>
      <c r="CL68" s="106" t="str">
        <f t="shared" si="141"/>
        <v>年</v>
      </c>
      <c r="CM68" s="106" t="str">
        <f t="shared" si="142"/>
        <v>年</v>
      </c>
      <c r="CN68" s="106" t="str">
        <f t="shared" si="143"/>
        <v>年</v>
      </c>
      <c r="CO68" s="106" t="str">
        <f t="shared" si="144"/>
        <v>年</v>
      </c>
      <c r="CP68" s="106" t="str">
        <f t="shared" si="145"/>
        <v>年</v>
      </c>
      <c r="CQ68" s="107" t="str">
        <f t="shared" si="146"/>
        <v>年</v>
      </c>
    </row>
    <row r="69" spans="1:95" ht="30" customHeight="1" x14ac:dyDescent="0.15">
      <c r="A69" s="124">
        <f ca="1">IF(AND(入力!$C$4&gt;2,OR(QUOTIENT(入力!$C$3,入力!$C$4)&gt;4,AND(QUOTIENT(入力!$C$3,入力!$C$4)&gt;3,MOD(入力!$C$3,入力!$C$4)&gt;2))),OFFSET(入力!E3,QUOTIENT(入力!$C$3,入力!$C$4)*2+IF(MOD(入力!$C$3,入力!$C$4)&lt;3,MOD(入力!$C$3,入力!$C$4),2)+4,),"")</f>
        <v>25</v>
      </c>
      <c r="B69" s="40" t="str">
        <f ca="1">IF(AND(入力!$C$4&gt;2,OR(QUOTIENT(入力!$C$3,入力!$C$4)&gt;4,AND(QUOTIENT(入力!$C$3,入力!$C$4)&gt;3,MOD(入力!$C$3,入力!$C$4)&gt;2))),OFFSET(入力!F3,QUOTIENT(入力!$C$3,入力!$C$4)*2+IF(MOD(入力!$C$3,入力!$C$4)&lt;3,MOD(入力!$C$3,入力!$C$4),2)+4,),"")</f>
        <v>二十五</v>
      </c>
      <c r="C69" s="27" t="str">
        <f t="shared" si="147"/>
        <v>　</v>
      </c>
      <c r="D69" s="28" t="str">
        <f t="shared" si="148"/>
        <v>　　　　　　年　　　月　　　日</v>
      </c>
      <c r="E69" s="29" t="str">
        <f t="shared" si="102"/>
        <v>　　　　．</v>
      </c>
      <c r="F69" s="30" t="str">
        <f t="shared" si="149"/>
        <v>　　　．</v>
      </c>
      <c r="G69" s="13"/>
      <c r="H69" s="124">
        <f ca="1">IF($A$69="","",$A$69)</f>
        <v>25</v>
      </c>
      <c r="I69" s="40" t="str">
        <f ca="1">IF($B$69="","",$B$69)</f>
        <v>二十五</v>
      </c>
      <c r="J69" s="234" t="str">
        <f t="shared" si="103"/>
        <v>WS ／ OH ／ OP ／ MB ／ S ／ L ／ R ／ RS</v>
      </c>
      <c r="K69" s="235"/>
      <c r="L69" s="29" t="str">
        <f t="shared" si="104"/>
        <v>　　　　．</v>
      </c>
      <c r="M69" s="30" t="str">
        <f t="shared" si="105"/>
        <v>　　　　．</v>
      </c>
      <c r="N69" s="13"/>
      <c r="O69" s="124">
        <f ca="1">IF($A$69="","",$A$69)</f>
        <v>25</v>
      </c>
      <c r="P69" s="40" t="str">
        <f ca="1">IF($B$69="","",$B$69)</f>
        <v>二十五</v>
      </c>
      <c r="Q69" s="45"/>
      <c r="R69" s="46" t="str">
        <f t="shared" si="106"/>
        <v>右　／　左　／　両</v>
      </c>
      <c r="S69" s="29" t="str">
        <f t="shared" si="107"/>
        <v>　　　　．</v>
      </c>
      <c r="T69" s="30" t="str">
        <f t="shared" si="108"/>
        <v>　　　　．</v>
      </c>
      <c r="U69" s="13"/>
      <c r="V69" s="124">
        <f ca="1">IF($A$69="","",$A$69)</f>
        <v>25</v>
      </c>
      <c r="W69" s="40" t="str">
        <f ca="1">IF($B$69="","",$B$69)</f>
        <v>二十五</v>
      </c>
      <c r="X69" s="29" t="str">
        <f t="shared" si="109"/>
        <v>　　　．</v>
      </c>
      <c r="Y69" s="57" t="str">
        <f t="shared" si="110"/>
        <v>　　　．</v>
      </c>
      <c r="Z69" s="57" t="str">
        <f t="shared" si="111"/>
        <v>　　　．</v>
      </c>
      <c r="AA69" s="30" t="str">
        <f t="shared" si="112"/>
        <v>　　　．</v>
      </c>
      <c r="AB69" s="13"/>
      <c r="AC69" s="124">
        <f ca="1">IF($A$69="","",$A$69)</f>
        <v>25</v>
      </c>
      <c r="AD69" s="40" t="str">
        <f ca="1">IF($B$69="","",$B$69)</f>
        <v>二十五</v>
      </c>
      <c r="AE69" s="293" t="str">
        <f t="shared" si="100"/>
        <v>　　．</v>
      </c>
      <c r="AF69" s="294"/>
      <c r="AG69" s="295" t="str">
        <f t="shared" si="101"/>
        <v>　　．</v>
      </c>
      <c r="AH69" s="296"/>
      <c r="AI69" s="13"/>
      <c r="AJ69" s="124">
        <f ca="1">IF($A$69="","",$A$69)</f>
        <v>25</v>
      </c>
      <c r="AK69" s="40" t="str">
        <f ca="1">IF($B$69="","",$B$69)</f>
        <v>二十五</v>
      </c>
      <c r="AL69" s="29" t="str">
        <f t="shared" si="113"/>
        <v/>
      </c>
      <c r="AM69" s="57" t="str">
        <f t="shared" si="114"/>
        <v/>
      </c>
      <c r="AN69" s="57" t="str">
        <f t="shared" si="115"/>
        <v/>
      </c>
      <c r="AO69" s="30" t="str">
        <f t="shared" si="116"/>
        <v/>
      </c>
      <c r="AP69" s="13"/>
      <c r="AQ69" s="124">
        <f ca="1">IF($A$69="","",$A$69)</f>
        <v>25</v>
      </c>
      <c r="AR69" s="40" t="str">
        <f ca="1">IF($B$69="","",$B$69)</f>
        <v>二十五</v>
      </c>
      <c r="AS69" s="29" t="str">
        <f t="shared" si="117"/>
        <v/>
      </c>
      <c r="AT69" s="57" t="str">
        <f t="shared" si="118"/>
        <v/>
      </c>
      <c r="AU69" s="57" t="str">
        <f t="shared" si="119"/>
        <v/>
      </c>
      <c r="AV69" s="30" t="str">
        <f t="shared" si="120"/>
        <v/>
      </c>
      <c r="AW69" s="13"/>
      <c r="AX69" s="124">
        <f ca="1">IF($A$69="","",$A$69)</f>
        <v>25</v>
      </c>
      <c r="AY69" s="40" t="str">
        <f ca="1">IF($B$69="","",$B$69)</f>
        <v>二十五</v>
      </c>
      <c r="AZ69" s="29" t="str">
        <f t="shared" si="121"/>
        <v>　　　　　　．</v>
      </c>
      <c r="BA69" s="102" t="str">
        <f t="shared" si="122"/>
        <v>　　　　　　．</v>
      </c>
      <c r="BB69" s="103"/>
      <c r="BC69" s="124">
        <f ca="1">IF($A$69="","",$A$69)</f>
        <v>25</v>
      </c>
      <c r="BD69" s="40" t="str">
        <f ca="1">IF($B$69="","",$B$69)</f>
        <v>二十五</v>
      </c>
      <c r="BE69" s="29" t="str">
        <f t="shared" si="123"/>
        <v>　　　　　　．</v>
      </c>
      <c r="BF69" s="102" t="str">
        <f t="shared" si="124"/>
        <v>　　　　　　．</v>
      </c>
      <c r="BG69" s="13"/>
      <c r="BH69" s="124">
        <f ca="1">IF($A$69="","",$A$69)</f>
        <v>25</v>
      </c>
      <c r="BI69" s="40" t="str">
        <f ca="1">IF($B$69="","",$B$69)</f>
        <v>二十五</v>
      </c>
      <c r="BJ69" s="29" t="str">
        <f t="shared" si="125"/>
        <v>　　　　．</v>
      </c>
      <c r="BK69" s="57" t="str">
        <f t="shared" si="126"/>
        <v>　　　　．</v>
      </c>
      <c r="BL69" s="57" t="str">
        <f t="shared" si="127"/>
        <v>　　　　．</v>
      </c>
      <c r="BM69" s="30" t="str">
        <f t="shared" si="128"/>
        <v>　　　　．</v>
      </c>
      <c r="BN69" s="13"/>
      <c r="BO69" s="124">
        <f ca="1">IF($A$69="","",$A$69)</f>
        <v>25</v>
      </c>
      <c r="BP69" s="40" t="str">
        <f ca="1">IF($B$69="","",$B$69)</f>
        <v>二十五</v>
      </c>
      <c r="BQ69" s="29" t="str">
        <f t="shared" si="129"/>
        <v>　　　　　　　　．</v>
      </c>
      <c r="BR69" s="30" t="str">
        <f t="shared" si="130"/>
        <v>　　　　　　　　．</v>
      </c>
      <c r="BS69" s="13"/>
      <c r="BT69" s="124">
        <f ca="1">IF($A$69="","",$A$69)</f>
        <v>25</v>
      </c>
      <c r="BU69" s="104" t="str">
        <f ca="1">IF($B$69="","",$B$69)</f>
        <v>二十五</v>
      </c>
      <c r="BV69" s="113" t="str">
        <f t="shared" si="131"/>
        <v/>
      </c>
      <c r="BW69" s="102" t="str">
        <f t="shared" si="132"/>
        <v/>
      </c>
      <c r="BX69" s="13"/>
      <c r="BY69" s="124">
        <f ca="1">IF($A$69="","",$A$69)</f>
        <v>25</v>
      </c>
      <c r="BZ69" s="40" t="str">
        <f ca="1">IF($B$69="","",$B$69)</f>
        <v>二十五</v>
      </c>
      <c r="CA69" s="29" t="str">
        <f t="shared" si="133"/>
        <v>　　　　．</v>
      </c>
      <c r="CB69" s="57" t="str">
        <f t="shared" si="134"/>
        <v>　　　　．</v>
      </c>
      <c r="CC69" s="57" t="str">
        <f t="shared" si="135"/>
        <v>　　　　．</v>
      </c>
      <c r="CD69" s="30" t="str">
        <f t="shared" si="136"/>
        <v>　　　　．</v>
      </c>
      <c r="CE69" s="13"/>
      <c r="CF69" s="124">
        <f ca="1">IF($A$69="","",$A$69)</f>
        <v>25</v>
      </c>
      <c r="CG69" s="40" t="str">
        <f ca="1">IF($B$69="","",$B$69)</f>
        <v>二十五</v>
      </c>
      <c r="CH69" s="105" t="str">
        <f t="shared" si="137"/>
        <v>年</v>
      </c>
      <c r="CI69" s="106" t="str">
        <f t="shared" si="138"/>
        <v>年</v>
      </c>
      <c r="CJ69" s="106" t="str">
        <f t="shared" si="139"/>
        <v>年</v>
      </c>
      <c r="CK69" s="106" t="str">
        <f t="shared" si="140"/>
        <v>年</v>
      </c>
      <c r="CL69" s="106" t="str">
        <f t="shared" si="141"/>
        <v>年</v>
      </c>
      <c r="CM69" s="106" t="str">
        <f t="shared" si="142"/>
        <v>年</v>
      </c>
      <c r="CN69" s="106" t="str">
        <f t="shared" si="143"/>
        <v>年</v>
      </c>
      <c r="CO69" s="106" t="str">
        <f t="shared" si="144"/>
        <v>年</v>
      </c>
      <c r="CP69" s="106" t="str">
        <f t="shared" si="145"/>
        <v>年</v>
      </c>
      <c r="CQ69" s="107" t="str">
        <f t="shared" si="146"/>
        <v>年</v>
      </c>
    </row>
    <row r="70" spans="1:95" ht="30" customHeight="1" x14ac:dyDescent="0.15">
      <c r="A70" s="124">
        <f ca="1">IF(AND(入力!$C$4&gt;2,OR(QUOTIENT(入力!$C$3,入力!$C$4)&gt;5,AND(QUOTIENT(入力!$C$3,入力!$C$4)&gt;4,MOD(入力!$C$3,入力!$C$4)&gt;2))),OFFSET(入力!E3,QUOTIENT(入力!$C$3,入力!$C$4)*2+IF(MOD(入力!$C$3,入力!$C$4)&lt;3,MOD(入力!$C$3,入力!$C$4),2)+5,),"")</f>
        <v>26</v>
      </c>
      <c r="B70" s="40" t="str">
        <f ca="1">IF(AND(入力!$C$4&gt;2,OR(QUOTIENT(入力!$C$3,入力!$C$4)&gt;5,AND(QUOTIENT(入力!$C$3,入力!$C$4)&gt;4,MOD(入力!$C$3,入力!$C$4)&gt;2))),OFFSET(入力!F3,QUOTIENT(入力!$C$3,入力!$C$4)*2+IF(MOD(入力!$C$3,入力!$C$4)&lt;3,MOD(入力!$C$3,入力!$C$4),2)+5,),"")</f>
        <v>二十六</v>
      </c>
      <c r="C70" s="27" t="str">
        <f t="shared" si="147"/>
        <v>　</v>
      </c>
      <c r="D70" s="28" t="str">
        <f t="shared" si="148"/>
        <v>　　　　　　年　　　月　　　日</v>
      </c>
      <c r="E70" s="29" t="str">
        <f t="shared" si="102"/>
        <v>　　　　．</v>
      </c>
      <c r="F70" s="30" t="str">
        <f t="shared" si="149"/>
        <v>　　　．</v>
      </c>
      <c r="G70" s="13"/>
      <c r="H70" s="128">
        <f ca="1">IF($A$70="","",$A$70)</f>
        <v>26</v>
      </c>
      <c r="I70" s="40" t="str">
        <f ca="1">IF($B$70="","",$B$70)</f>
        <v>二十六</v>
      </c>
      <c r="J70" s="234" t="str">
        <f t="shared" si="103"/>
        <v>WS ／ OH ／ OP ／ MB ／ S ／ L ／ R ／ RS</v>
      </c>
      <c r="K70" s="235"/>
      <c r="L70" s="29" t="str">
        <f t="shared" si="104"/>
        <v>　　　　．</v>
      </c>
      <c r="M70" s="30" t="str">
        <f t="shared" si="105"/>
        <v>　　　　．</v>
      </c>
      <c r="N70" s="13"/>
      <c r="O70" s="128">
        <f ca="1">IF($A$70="","",$A$70)</f>
        <v>26</v>
      </c>
      <c r="P70" s="40" t="str">
        <f ca="1">IF($B$70="","",$B$70)</f>
        <v>二十六</v>
      </c>
      <c r="Q70" s="45"/>
      <c r="R70" s="46" t="str">
        <f t="shared" si="106"/>
        <v>右　／　左　／　両</v>
      </c>
      <c r="S70" s="29" t="str">
        <f t="shared" si="107"/>
        <v>　　　　．</v>
      </c>
      <c r="T70" s="30" t="str">
        <f t="shared" si="108"/>
        <v>　　　　．</v>
      </c>
      <c r="U70" s="13"/>
      <c r="V70" s="128">
        <f ca="1">IF($A$70="","",$A$70)</f>
        <v>26</v>
      </c>
      <c r="W70" s="40" t="str">
        <f ca="1">IF($B$70="","",$B$70)</f>
        <v>二十六</v>
      </c>
      <c r="X70" s="29" t="str">
        <f t="shared" si="109"/>
        <v>　　　．</v>
      </c>
      <c r="Y70" s="57" t="str">
        <f t="shared" si="110"/>
        <v>　　　．</v>
      </c>
      <c r="Z70" s="57" t="str">
        <f t="shared" si="111"/>
        <v>　　　．</v>
      </c>
      <c r="AA70" s="30" t="str">
        <f t="shared" si="112"/>
        <v>　　　．</v>
      </c>
      <c r="AB70" s="13"/>
      <c r="AC70" s="128">
        <f ca="1">IF($A$70="","",$A$70)</f>
        <v>26</v>
      </c>
      <c r="AD70" s="40" t="str">
        <f ca="1">IF($B$70="","",$B$70)</f>
        <v>二十六</v>
      </c>
      <c r="AE70" s="293" t="str">
        <f t="shared" si="100"/>
        <v>　　．</v>
      </c>
      <c r="AF70" s="294"/>
      <c r="AG70" s="295" t="str">
        <f t="shared" si="101"/>
        <v>　　．</v>
      </c>
      <c r="AH70" s="296"/>
      <c r="AI70" s="13"/>
      <c r="AJ70" s="128">
        <f ca="1">IF($A$70="","",$A$70)</f>
        <v>26</v>
      </c>
      <c r="AK70" s="40" t="str">
        <f ca="1">IF($B$70="","",$B$70)</f>
        <v>二十六</v>
      </c>
      <c r="AL70" s="29" t="str">
        <f t="shared" si="113"/>
        <v/>
      </c>
      <c r="AM70" s="57" t="str">
        <f t="shared" si="114"/>
        <v/>
      </c>
      <c r="AN70" s="57" t="str">
        <f t="shared" si="115"/>
        <v/>
      </c>
      <c r="AO70" s="30" t="str">
        <f t="shared" si="116"/>
        <v/>
      </c>
      <c r="AP70" s="13"/>
      <c r="AQ70" s="128">
        <f ca="1">IF($A$70="","",$A$70)</f>
        <v>26</v>
      </c>
      <c r="AR70" s="40" t="str">
        <f ca="1">IF($B$70="","",$B$70)</f>
        <v>二十六</v>
      </c>
      <c r="AS70" s="29" t="str">
        <f t="shared" si="117"/>
        <v/>
      </c>
      <c r="AT70" s="57" t="str">
        <f t="shared" si="118"/>
        <v/>
      </c>
      <c r="AU70" s="57" t="str">
        <f t="shared" si="119"/>
        <v/>
      </c>
      <c r="AV70" s="30" t="str">
        <f t="shared" si="120"/>
        <v/>
      </c>
      <c r="AW70" s="13"/>
      <c r="AX70" s="128">
        <f ca="1">IF($A$70="","",$A$70)</f>
        <v>26</v>
      </c>
      <c r="AY70" s="40" t="str">
        <f ca="1">IF($B$70="","",$B$70)</f>
        <v>二十六</v>
      </c>
      <c r="AZ70" s="29" t="str">
        <f t="shared" si="121"/>
        <v>　　　　　　．</v>
      </c>
      <c r="BA70" s="102" t="str">
        <f t="shared" si="122"/>
        <v>　　　　　　．</v>
      </c>
      <c r="BB70" s="103"/>
      <c r="BC70" s="128">
        <f ca="1">IF($A$70="","",$A$70)</f>
        <v>26</v>
      </c>
      <c r="BD70" s="40" t="str">
        <f ca="1">IF($B$70="","",$B$70)</f>
        <v>二十六</v>
      </c>
      <c r="BE70" s="29" t="str">
        <f t="shared" si="123"/>
        <v>　　　　　　．</v>
      </c>
      <c r="BF70" s="102" t="str">
        <f t="shared" si="124"/>
        <v>　　　　　　．</v>
      </c>
      <c r="BG70" s="13"/>
      <c r="BH70" s="128">
        <f ca="1">IF($A$70="","",$A$70)</f>
        <v>26</v>
      </c>
      <c r="BI70" s="40" t="str">
        <f ca="1">IF($B$70="","",$B$70)</f>
        <v>二十六</v>
      </c>
      <c r="BJ70" s="29" t="str">
        <f t="shared" si="125"/>
        <v>　　　　．</v>
      </c>
      <c r="BK70" s="57" t="str">
        <f t="shared" si="126"/>
        <v>　　　　．</v>
      </c>
      <c r="BL70" s="57" t="str">
        <f t="shared" si="127"/>
        <v>　　　　．</v>
      </c>
      <c r="BM70" s="30" t="str">
        <f t="shared" si="128"/>
        <v>　　　　．</v>
      </c>
      <c r="BN70" s="13"/>
      <c r="BO70" s="128">
        <f ca="1">IF($A$70="","",$A$70)</f>
        <v>26</v>
      </c>
      <c r="BP70" s="40" t="str">
        <f ca="1">IF($B$70="","",$B$70)</f>
        <v>二十六</v>
      </c>
      <c r="BQ70" s="29" t="str">
        <f t="shared" si="129"/>
        <v>　　　　　　　　．</v>
      </c>
      <c r="BR70" s="30" t="str">
        <f t="shared" si="130"/>
        <v>　　　　　　　　．</v>
      </c>
      <c r="BS70" s="13"/>
      <c r="BT70" s="128">
        <f ca="1">IF($A$70="","",$A$70)</f>
        <v>26</v>
      </c>
      <c r="BU70" s="104" t="str">
        <f ca="1">IF($B$70="","",$B$70)</f>
        <v>二十六</v>
      </c>
      <c r="BV70" s="113" t="str">
        <f t="shared" si="131"/>
        <v/>
      </c>
      <c r="BW70" s="102" t="str">
        <f t="shared" si="132"/>
        <v/>
      </c>
      <c r="BX70" s="13"/>
      <c r="BY70" s="128">
        <f ca="1">IF($A$70="","",$A$70)</f>
        <v>26</v>
      </c>
      <c r="BZ70" s="40" t="str">
        <f ca="1">IF($B$70="","",$B$70)</f>
        <v>二十六</v>
      </c>
      <c r="CA70" s="29" t="str">
        <f t="shared" si="133"/>
        <v>　　　　．</v>
      </c>
      <c r="CB70" s="57" t="str">
        <f t="shared" si="134"/>
        <v>　　　　．</v>
      </c>
      <c r="CC70" s="57" t="str">
        <f t="shared" si="135"/>
        <v>　　　　．</v>
      </c>
      <c r="CD70" s="30" t="str">
        <f t="shared" si="136"/>
        <v>　　　　．</v>
      </c>
      <c r="CE70" s="13"/>
      <c r="CF70" s="128">
        <f ca="1">IF($A$70="","",$A$70)</f>
        <v>26</v>
      </c>
      <c r="CG70" s="40" t="str">
        <f ca="1">IF($B$70="","",$B$70)</f>
        <v>二十六</v>
      </c>
      <c r="CH70" s="105" t="str">
        <f t="shared" si="137"/>
        <v>年</v>
      </c>
      <c r="CI70" s="106" t="str">
        <f t="shared" si="138"/>
        <v>年</v>
      </c>
      <c r="CJ70" s="106" t="str">
        <f t="shared" si="139"/>
        <v>年</v>
      </c>
      <c r="CK70" s="106" t="str">
        <f t="shared" si="140"/>
        <v>年</v>
      </c>
      <c r="CL70" s="106" t="str">
        <f t="shared" si="141"/>
        <v>年</v>
      </c>
      <c r="CM70" s="106" t="str">
        <f t="shared" si="142"/>
        <v>年</v>
      </c>
      <c r="CN70" s="106" t="str">
        <f t="shared" si="143"/>
        <v>年</v>
      </c>
      <c r="CO70" s="106" t="str">
        <f t="shared" si="144"/>
        <v>年</v>
      </c>
      <c r="CP70" s="106" t="str">
        <f t="shared" si="145"/>
        <v>年</v>
      </c>
      <c r="CQ70" s="107" t="str">
        <f t="shared" si="146"/>
        <v>年</v>
      </c>
    </row>
    <row r="71" spans="1:95" ht="30" customHeight="1" x14ac:dyDescent="0.15">
      <c r="A71" s="124">
        <f ca="1">IF(AND(入力!$C$4&gt;2,OR(QUOTIENT(入力!$C$3,入力!$C$4)&gt;6,AND(QUOTIENT(入力!$C$3,入力!$C$4)&gt;5,MOD(入力!$C$3,入力!$C$4)&gt;2))),OFFSET(入力!E3,QUOTIENT(入力!$C$3,入力!$C$4)*2+IF(MOD(入力!$C$3,入力!$C$4)&lt;3,MOD(入力!$C$3,入力!$C$4),2)+6,),"")</f>
        <v>27</v>
      </c>
      <c r="B71" s="117" t="str">
        <f ca="1">IF(AND(入力!$C$4&gt;2,OR(QUOTIENT(入力!$C$3,入力!$C$4)&gt;6,AND(QUOTIENT(入力!$C$3,入力!$C$4)&gt;5,MOD(入力!$C$3,入力!$C$4)&gt;2))),OFFSET(入力!F3,QUOTIENT(入力!$C$3,入力!$C$4)*2+IF(MOD(入力!$C$3,入力!$C$4)&lt;3,MOD(入力!$C$3,入力!$C$4),2)+6,),"")</f>
        <v>二十七</v>
      </c>
      <c r="C71" s="27" t="str">
        <f t="shared" si="147"/>
        <v>　</v>
      </c>
      <c r="D71" s="28" t="str">
        <f t="shared" si="148"/>
        <v>　　　　　　年　　　月　　　日</v>
      </c>
      <c r="E71" s="29" t="str">
        <f t="shared" si="102"/>
        <v>　　　　．</v>
      </c>
      <c r="F71" s="30" t="str">
        <f t="shared" si="149"/>
        <v>　　　．</v>
      </c>
      <c r="G71" s="13"/>
      <c r="H71" s="128">
        <f ca="1">IF($A$71="","",$A$71)</f>
        <v>27</v>
      </c>
      <c r="I71" s="117" t="str">
        <f ca="1">IF($B$71="","",$B$71)</f>
        <v>二十七</v>
      </c>
      <c r="J71" s="234" t="str">
        <f t="shared" si="103"/>
        <v>WS ／ OH ／ OP ／ MB ／ S ／ L ／ R ／ RS</v>
      </c>
      <c r="K71" s="235"/>
      <c r="L71" s="29" t="str">
        <f t="shared" si="104"/>
        <v>　　　　．</v>
      </c>
      <c r="M71" s="30" t="str">
        <f t="shared" si="105"/>
        <v>　　　　．</v>
      </c>
      <c r="N71" s="13"/>
      <c r="O71" s="128">
        <f ca="1">IF($A$71="","",$A$71)</f>
        <v>27</v>
      </c>
      <c r="P71" s="117" t="str">
        <f ca="1">IF($B$71="","",$B$71)</f>
        <v>二十七</v>
      </c>
      <c r="Q71" s="45"/>
      <c r="R71" s="46" t="str">
        <f t="shared" si="106"/>
        <v>右　／　左　／　両</v>
      </c>
      <c r="S71" s="29" t="str">
        <f t="shared" si="107"/>
        <v>　　　　．</v>
      </c>
      <c r="T71" s="30" t="str">
        <f t="shared" si="108"/>
        <v>　　　　．</v>
      </c>
      <c r="U71" s="13"/>
      <c r="V71" s="128">
        <f ca="1">IF($A$71="","",$A$71)</f>
        <v>27</v>
      </c>
      <c r="W71" s="117" t="str">
        <f ca="1">IF($B$71="","",$B$71)</f>
        <v>二十七</v>
      </c>
      <c r="X71" s="29" t="str">
        <f t="shared" si="109"/>
        <v>　　　．</v>
      </c>
      <c r="Y71" s="57" t="str">
        <f t="shared" si="110"/>
        <v>　　　．</v>
      </c>
      <c r="Z71" s="57" t="str">
        <f t="shared" si="111"/>
        <v>　　　．</v>
      </c>
      <c r="AA71" s="30" t="str">
        <f t="shared" si="112"/>
        <v>　　　．</v>
      </c>
      <c r="AB71" s="13"/>
      <c r="AC71" s="128">
        <f ca="1">IF($A$71="","",$A$71)</f>
        <v>27</v>
      </c>
      <c r="AD71" s="117" t="str">
        <f ca="1">IF($B$71="","",$B$71)</f>
        <v>二十七</v>
      </c>
      <c r="AE71" s="293" t="str">
        <f t="shared" si="100"/>
        <v>　　．</v>
      </c>
      <c r="AF71" s="294"/>
      <c r="AG71" s="295" t="str">
        <f t="shared" si="101"/>
        <v>　　．</v>
      </c>
      <c r="AH71" s="296"/>
      <c r="AI71" s="13"/>
      <c r="AJ71" s="128">
        <f ca="1">IF($A$71="","",$A$71)</f>
        <v>27</v>
      </c>
      <c r="AK71" s="117" t="str">
        <f ca="1">IF($B$71="","",$B$71)</f>
        <v>二十七</v>
      </c>
      <c r="AL71" s="29" t="str">
        <f t="shared" si="113"/>
        <v/>
      </c>
      <c r="AM71" s="57" t="str">
        <f t="shared" si="114"/>
        <v/>
      </c>
      <c r="AN71" s="57" t="str">
        <f t="shared" si="115"/>
        <v/>
      </c>
      <c r="AO71" s="30" t="str">
        <f t="shared" si="116"/>
        <v/>
      </c>
      <c r="AP71" s="13"/>
      <c r="AQ71" s="128">
        <f ca="1">IF($A$71="","",$A$71)</f>
        <v>27</v>
      </c>
      <c r="AR71" s="117" t="str">
        <f ca="1">IF($B$71="","",$B$71)</f>
        <v>二十七</v>
      </c>
      <c r="AS71" s="29" t="str">
        <f t="shared" si="117"/>
        <v/>
      </c>
      <c r="AT71" s="57" t="str">
        <f t="shared" si="118"/>
        <v/>
      </c>
      <c r="AU71" s="57" t="str">
        <f t="shared" si="119"/>
        <v/>
      </c>
      <c r="AV71" s="30" t="str">
        <f t="shared" si="120"/>
        <v/>
      </c>
      <c r="AW71" s="13"/>
      <c r="AX71" s="128">
        <f ca="1">IF($A$71="","",$A$71)</f>
        <v>27</v>
      </c>
      <c r="AY71" s="117" t="str">
        <f ca="1">IF($B$71="","",$B$71)</f>
        <v>二十七</v>
      </c>
      <c r="AZ71" s="29" t="str">
        <f t="shared" si="121"/>
        <v>　　　　　　．</v>
      </c>
      <c r="BA71" s="102" t="str">
        <f t="shared" si="122"/>
        <v>　　　　　　．</v>
      </c>
      <c r="BB71" s="103"/>
      <c r="BC71" s="128">
        <f ca="1">IF($A$71="","",$A$71)</f>
        <v>27</v>
      </c>
      <c r="BD71" s="117" t="str">
        <f ca="1">IF($B$71="","",$B$71)</f>
        <v>二十七</v>
      </c>
      <c r="BE71" s="29" t="str">
        <f t="shared" si="123"/>
        <v>　　　　　　．</v>
      </c>
      <c r="BF71" s="102" t="str">
        <f t="shared" si="124"/>
        <v>　　　　　　．</v>
      </c>
      <c r="BG71" s="13"/>
      <c r="BH71" s="128">
        <f ca="1">IF($A$71="","",$A$71)</f>
        <v>27</v>
      </c>
      <c r="BI71" s="117" t="str">
        <f ca="1">IF($B$71="","",$B$71)</f>
        <v>二十七</v>
      </c>
      <c r="BJ71" s="29" t="str">
        <f t="shared" si="125"/>
        <v>　　　　．</v>
      </c>
      <c r="BK71" s="57" t="str">
        <f t="shared" si="126"/>
        <v>　　　　．</v>
      </c>
      <c r="BL71" s="57" t="str">
        <f t="shared" si="127"/>
        <v>　　　　．</v>
      </c>
      <c r="BM71" s="30" t="str">
        <f t="shared" si="128"/>
        <v>　　　　．</v>
      </c>
      <c r="BN71" s="13"/>
      <c r="BO71" s="128">
        <f ca="1">IF($A$71="","",$A$71)</f>
        <v>27</v>
      </c>
      <c r="BP71" s="117" t="str">
        <f ca="1">IF($B$71="","",$B$71)</f>
        <v>二十七</v>
      </c>
      <c r="BQ71" s="29" t="str">
        <f t="shared" si="129"/>
        <v>　　　　　　　　．</v>
      </c>
      <c r="BR71" s="30" t="str">
        <f t="shared" si="130"/>
        <v>　　　　　　　　．</v>
      </c>
      <c r="BS71" s="13"/>
      <c r="BT71" s="128">
        <f ca="1">IF($A$71="","",$A$71)</f>
        <v>27</v>
      </c>
      <c r="BU71" s="118" t="str">
        <f ca="1">IF($B$71="","",$B$71)</f>
        <v>二十七</v>
      </c>
      <c r="BV71" s="113" t="str">
        <f t="shared" si="131"/>
        <v/>
      </c>
      <c r="BW71" s="102" t="str">
        <f t="shared" si="132"/>
        <v/>
      </c>
      <c r="BX71" s="13"/>
      <c r="BY71" s="128">
        <f ca="1">IF($A$71="","",$A$71)</f>
        <v>27</v>
      </c>
      <c r="BZ71" s="117" t="str">
        <f ca="1">IF($B$71="","",$B$71)</f>
        <v>二十七</v>
      </c>
      <c r="CA71" s="29" t="str">
        <f t="shared" si="133"/>
        <v>　　　　．</v>
      </c>
      <c r="CB71" s="57" t="str">
        <f t="shared" si="134"/>
        <v>　　　　．</v>
      </c>
      <c r="CC71" s="57" t="str">
        <f t="shared" si="135"/>
        <v>　　　　．</v>
      </c>
      <c r="CD71" s="30" t="str">
        <f t="shared" si="136"/>
        <v>　　　　．</v>
      </c>
      <c r="CE71" s="13"/>
      <c r="CF71" s="128">
        <f ca="1">IF($A$71="","",$A$71)</f>
        <v>27</v>
      </c>
      <c r="CG71" s="117" t="str">
        <f ca="1">IF($B$71="","",$B$71)</f>
        <v>二十七</v>
      </c>
      <c r="CH71" s="105" t="str">
        <f t="shared" si="137"/>
        <v>年</v>
      </c>
      <c r="CI71" s="106" t="str">
        <f t="shared" si="138"/>
        <v>年</v>
      </c>
      <c r="CJ71" s="106" t="str">
        <f t="shared" si="139"/>
        <v>年</v>
      </c>
      <c r="CK71" s="106" t="str">
        <f t="shared" si="140"/>
        <v>年</v>
      </c>
      <c r="CL71" s="106" t="str">
        <f t="shared" si="141"/>
        <v>年</v>
      </c>
      <c r="CM71" s="106" t="str">
        <f t="shared" si="142"/>
        <v>年</v>
      </c>
      <c r="CN71" s="106" t="str">
        <f t="shared" si="143"/>
        <v>年</v>
      </c>
      <c r="CO71" s="106" t="str">
        <f t="shared" si="144"/>
        <v>年</v>
      </c>
      <c r="CP71" s="106" t="str">
        <f t="shared" si="145"/>
        <v>年</v>
      </c>
      <c r="CQ71" s="107" t="str">
        <f t="shared" si="146"/>
        <v>年</v>
      </c>
    </row>
    <row r="72" spans="1:95" ht="30" customHeight="1" x14ac:dyDescent="0.15">
      <c r="A72" s="124">
        <f ca="1">IF(AND(入力!$C$4&gt;2,OR(QUOTIENT(入力!$C$3,入力!$C$4)&gt;7,AND(QUOTIENT(入力!$C$3,入力!$C$4)&gt;6,MOD(入力!$C$3,入力!$C$4)&gt;2))),OFFSET(入力!E3,QUOTIENT(入力!$C$3,入力!$C$4)*2+IF(MOD(入力!$C$3,入力!$C$4)&lt;3,MOD(入力!$C$3,入力!$C$4),2)+7,),"")</f>
        <v>28</v>
      </c>
      <c r="B72" s="31" t="str">
        <f ca="1">IF(AND(入力!$C$4&gt;2,OR(QUOTIENT(入力!$C$3,入力!$C$4)&gt;7,AND(QUOTIENT(入力!$C$3,入力!$C$4)&gt;6,MOD(入力!$C$3,入力!$C$4)&gt;2))),OFFSET(入力!F3,QUOTIENT(入力!$C$3,入力!$C$4)*2+IF(MOD(入力!$C$3,入力!$C$4)&lt;3,MOD(入力!$C$3,入力!$C$4),2)+7,),"")</f>
        <v>二十八</v>
      </c>
      <c r="C72" s="27" t="str">
        <f t="shared" si="147"/>
        <v>　</v>
      </c>
      <c r="D72" s="28" t="str">
        <f t="shared" si="148"/>
        <v>　　　　　　年　　　月　　　日</v>
      </c>
      <c r="E72" s="29" t="str">
        <f t="shared" si="102"/>
        <v>　　　　．</v>
      </c>
      <c r="F72" s="30" t="str">
        <f t="shared" si="149"/>
        <v>　　　．</v>
      </c>
      <c r="G72" s="13"/>
      <c r="H72" s="128">
        <f ca="1">IF($A$72="","",$A$72)</f>
        <v>28</v>
      </c>
      <c r="I72" s="31" t="str">
        <f ca="1">IF($B$72="","",$B$72)</f>
        <v>二十八</v>
      </c>
      <c r="J72" s="234" t="str">
        <f t="shared" si="103"/>
        <v>WS ／ OH ／ OP ／ MB ／ S ／ L ／ R ／ RS</v>
      </c>
      <c r="K72" s="235"/>
      <c r="L72" s="29" t="str">
        <f t="shared" si="104"/>
        <v>　　　　．</v>
      </c>
      <c r="M72" s="30" t="str">
        <f t="shared" si="105"/>
        <v>　　　　．</v>
      </c>
      <c r="N72" s="13"/>
      <c r="O72" s="128">
        <f ca="1">IF($A$72="","",$A$72)</f>
        <v>28</v>
      </c>
      <c r="P72" s="31" t="str">
        <f ca="1">IF($B$72="","",$B$72)</f>
        <v>二十八</v>
      </c>
      <c r="Q72" s="45"/>
      <c r="R72" s="46" t="str">
        <f t="shared" si="106"/>
        <v>右　／　左　／　両</v>
      </c>
      <c r="S72" s="29" t="str">
        <f t="shared" si="107"/>
        <v>　　　　．</v>
      </c>
      <c r="T72" s="30" t="str">
        <f t="shared" si="108"/>
        <v>　　　　．</v>
      </c>
      <c r="U72" s="13"/>
      <c r="V72" s="128">
        <f ca="1">IF($A$72="","",$A$72)</f>
        <v>28</v>
      </c>
      <c r="W72" s="31" t="str">
        <f ca="1">IF($B$72="","",$B$72)</f>
        <v>二十八</v>
      </c>
      <c r="X72" s="29" t="str">
        <f t="shared" si="109"/>
        <v>　　　．</v>
      </c>
      <c r="Y72" s="57" t="str">
        <f t="shared" si="110"/>
        <v>　　　．</v>
      </c>
      <c r="Z72" s="57" t="str">
        <f t="shared" si="111"/>
        <v>　　　．</v>
      </c>
      <c r="AA72" s="30" t="str">
        <f t="shared" si="112"/>
        <v>　　　．</v>
      </c>
      <c r="AB72" s="13"/>
      <c r="AC72" s="128">
        <f ca="1">IF($A$72="","",$A$72)</f>
        <v>28</v>
      </c>
      <c r="AD72" s="31" t="str">
        <f ca="1">IF($B$72="","",$B$72)</f>
        <v>二十八</v>
      </c>
      <c r="AE72" s="293" t="str">
        <f t="shared" si="100"/>
        <v>　　．</v>
      </c>
      <c r="AF72" s="294"/>
      <c r="AG72" s="295" t="str">
        <f t="shared" si="101"/>
        <v>　　．</v>
      </c>
      <c r="AH72" s="296"/>
      <c r="AI72" s="13"/>
      <c r="AJ72" s="128">
        <f ca="1">IF($A$72="","",$A$72)</f>
        <v>28</v>
      </c>
      <c r="AK72" s="31" t="str">
        <f ca="1">IF($B$72="","",$B$72)</f>
        <v>二十八</v>
      </c>
      <c r="AL72" s="29" t="str">
        <f t="shared" si="113"/>
        <v/>
      </c>
      <c r="AM72" s="57" t="str">
        <f t="shared" si="114"/>
        <v/>
      </c>
      <c r="AN72" s="57" t="str">
        <f t="shared" si="115"/>
        <v/>
      </c>
      <c r="AO72" s="30" t="str">
        <f t="shared" si="116"/>
        <v/>
      </c>
      <c r="AP72" s="13"/>
      <c r="AQ72" s="128">
        <f ca="1">IF($A$72="","",$A$72)</f>
        <v>28</v>
      </c>
      <c r="AR72" s="31" t="str">
        <f ca="1">IF($B$72="","",$B$72)</f>
        <v>二十八</v>
      </c>
      <c r="AS72" s="29" t="str">
        <f t="shared" si="117"/>
        <v/>
      </c>
      <c r="AT72" s="57" t="str">
        <f t="shared" si="118"/>
        <v/>
      </c>
      <c r="AU72" s="57" t="str">
        <f t="shared" si="119"/>
        <v/>
      </c>
      <c r="AV72" s="30" t="str">
        <f t="shared" si="120"/>
        <v/>
      </c>
      <c r="AW72" s="13"/>
      <c r="AX72" s="128">
        <f ca="1">IF($A$72="","",$A$72)</f>
        <v>28</v>
      </c>
      <c r="AY72" s="31" t="str">
        <f ca="1">IF($B$72="","",$B$72)</f>
        <v>二十八</v>
      </c>
      <c r="AZ72" s="29" t="str">
        <f t="shared" si="121"/>
        <v>　　　　　　．</v>
      </c>
      <c r="BA72" s="102" t="str">
        <f t="shared" si="122"/>
        <v>　　　　　　．</v>
      </c>
      <c r="BB72" s="103"/>
      <c r="BC72" s="128">
        <f ca="1">IF($A$72="","",$A$72)</f>
        <v>28</v>
      </c>
      <c r="BD72" s="31" t="str">
        <f ca="1">IF($B$72="","",$B$72)</f>
        <v>二十八</v>
      </c>
      <c r="BE72" s="29" t="str">
        <f t="shared" si="123"/>
        <v>　　　　　　．</v>
      </c>
      <c r="BF72" s="102" t="str">
        <f t="shared" si="124"/>
        <v>　　　　　　．</v>
      </c>
      <c r="BG72" s="13"/>
      <c r="BH72" s="128">
        <f ca="1">IF($A$72="","",$A$72)</f>
        <v>28</v>
      </c>
      <c r="BI72" s="31" t="str">
        <f ca="1">IF($B$72="","",$B$72)</f>
        <v>二十八</v>
      </c>
      <c r="BJ72" s="29" t="str">
        <f t="shared" si="125"/>
        <v>　　　　．</v>
      </c>
      <c r="BK72" s="57" t="str">
        <f t="shared" si="126"/>
        <v>　　　　．</v>
      </c>
      <c r="BL72" s="57" t="str">
        <f t="shared" si="127"/>
        <v>　　　　．</v>
      </c>
      <c r="BM72" s="30" t="str">
        <f t="shared" si="128"/>
        <v>　　　　．</v>
      </c>
      <c r="BN72" s="13"/>
      <c r="BO72" s="128">
        <f ca="1">IF($A$72="","",$A$72)</f>
        <v>28</v>
      </c>
      <c r="BP72" s="31" t="str">
        <f ca="1">IF($B$72="","",$B$72)</f>
        <v>二十八</v>
      </c>
      <c r="BQ72" s="29" t="str">
        <f t="shared" si="129"/>
        <v>　　　　　　　　．</v>
      </c>
      <c r="BR72" s="30" t="str">
        <f t="shared" si="130"/>
        <v>　　　　　　　　．</v>
      </c>
      <c r="BS72" s="13"/>
      <c r="BT72" s="128">
        <f ca="1">IF($A$72="","",$A$72)</f>
        <v>28</v>
      </c>
      <c r="BU72" s="114" t="str">
        <f ca="1">IF($B$72="","",$B$72)</f>
        <v>二十八</v>
      </c>
      <c r="BV72" s="113" t="str">
        <f t="shared" si="131"/>
        <v/>
      </c>
      <c r="BW72" s="102" t="str">
        <f t="shared" si="132"/>
        <v/>
      </c>
      <c r="BX72" s="13"/>
      <c r="BY72" s="128">
        <f ca="1">IF($A$72="","",$A$72)</f>
        <v>28</v>
      </c>
      <c r="BZ72" s="31" t="str">
        <f ca="1">IF($B$72="","",$B$72)</f>
        <v>二十八</v>
      </c>
      <c r="CA72" s="29" t="str">
        <f t="shared" si="133"/>
        <v>　　　　．</v>
      </c>
      <c r="CB72" s="57" t="str">
        <f t="shared" si="134"/>
        <v>　　　　．</v>
      </c>
      <c r="CC72" s="57" t="str">
        <f t="shared" si="135"/>
        <v>　　　　．</v>
      </c>
      <c r="CD72" s="30" t="str">
        <f t="shared" si="136"/>
        <v>　　　　．</v>
      </c>
      <c r="CE72" s="13"/>
      <c r="CF72" s="128">
        <f ca="1">IF($A$72="","",$A$72)</f>
        <v>28</v>
      </c>
      <c r="CG72" s="31" t="str">
        <f ca="1">IF($B$72="","",$B$72)</f>
        <v>二十八</v>
      </c>
      <c r="CH72" s="105" t="str">
        <f t="shared" si="137"/>
        <v>年</v>
      </c>
      <c r="CI72" s="106" t="str">
        <f t="shared" si="138"/>
        <v>年</v>
      </c>
      <c r="CJ72" s="106" t="str">
        <f t="shared" si="139"/>
        <v>年</v>
      </c>
      <c r="CK72" s="106" t="str">
        <f t="shared" si="140"/>
        <v>年</v>
      </c>
      <c r="CL72" s="106" t="str">
        <f t="shared" si="141"/>
        <v>年</v>
      </c>
      <c r="CM72" s="106" t="str">
        <f t="shared" si="142"/>
        <v>年</v>
      </c>
      <c r="CN72" s="106" t="str">
        <f t="shared" si="143"/>
        <v>年</v>
      </c>
      <c r="CO72" s="106" t="str">
        <f t="shared" si="144"/>
        <v>年</v>
      </c>
      <c r="CP72" s="106" t="str">
        <f t="shared" si="145"/>
        <v>年</v>
      </c>
      <c r="CQ72" s="107" t="str">
        <f t="shared" si="146"/>
        <v>年</v>
      </c>
    </row>
    <row r="73" spans="1:95" ht="30" customHeight="1" x14ac:dyDescent="0.15">
      <c r="A73" s="124">
        <f ca="1">IF(AND(入力!$C$4&gt;2,OR(QUOTIENT(入力!$C$3,入力!$C$4)&gt;8,AND(QUOTIENT(入力!$C$3,入力!$C$4)&gt;7,MOD(入力!$C$3,入力!$C$4)&gt;2))),OFFSET(入力!E3,QUOTIENT(入力!$C$3,入力!$C$4)*2+IF(MOD(入力!$C$3,入力!$C$4)&lt;3,MOD(入力!$C$3,入力!$C$4),2)+8,),"")</f>
        <v>29</v>
      </c>
      <c r="B73" s="31" t="str">
        <f ca="1">IF(AND(入力!$C$4&gt;2,OR(QUOTIENT(入力!$C$3,入力!$C$4)&gt;8,AND(QUOTIENT(入力!$C$3,入力!$C$4)&gt;7,MOD(入力!$C$3,入力!$C$4)&gt;2))),OFFSET(入力!F3,QUOTIENT(入力!$C$3,入力!$C$4)*2+IF(MOD(入力!$C$3,入力!$C$4)&lt;3,MOD(入力!$C$3,入力!$C$4),2)+8,),"")</f>
        <v>二十九</v>
      </c>
      <c r="C73" s="27" t="str">
        <f t="shared" si="147"/>
        <v>　</v>
      </c>
      <c r="D73" s="28" t="str">
        <f t="shared" si="148"/>
        <v>　　　　　　年　　　月　　　日</v>
      </c>
      <c r="E73" s="29" t="str">
        <f t="shared" si="102"/>
        <v>　　　　．</v>
      </c>
      <c r="F73" s="30" t="str">
        <f t="shared" si="149"/>
        <v>　　　．</v>
      </c>
      <c r="G73" s="13"/>
      <c r="H73" s="124">
        <f ca="1">IF($A$73="","",$A$73)</f>
        <v>29</v>
      </c>
      <c r="I73" s="119" t="str">
        <f ca="1">IF($B$73="","",$B$73)</f>
        <v>二十九</v>
      </c>
      <c r="J73" s="234" t="str">
        <f t="shared" si="103"/>
        <v>WS ／ OH ／ OP ／ MB ／ S ／ L ／ R ／ RS</v>
      </c>
      <c r="K73" s="235"/>
      <c r="L73" s="29" t="str">
        <f t="shared" si="104"/>
        <v>　　　　．</v>
      </c>
      <c r="M73" s="30" t="str">
        <f t="shared" si="105"/>
        <v>　　　　．</v>
      </c>
      <c r="N73" s="13"/>
      <c r="O73" s="124">
        <f ca="1">IF($A$73="","",$A$73)</f>
        <v>29</v>
      </c>
      <c r="P73" s="119" t="str">
        <f ca="1">IF($B$73="","",$B$73)</f>
        <v>二十九</v>
      </c>
      <c r="Q73" s="47"/>
      <c r="R73" s="48" t="str">
        <f t="shared" si="106"/>
        <v>右　／　左　／　両</v>
      </c>
      <c r="S73" s="29" t="str">
        <f t="shared" si="107"/>
        <v>　　　　．</v>
      </c>
      <c r="T73" s="30" t="str">
        <f t="shared" si="108"/>
        <v>　　　　．</v>
      </c>
      <c r="U73" s="13"/>
      <c r="V73" s="124">
        <f ca="1">IF($A$73="","",$A$73)</f>
        <v>29</v>
      </c>
      <c r="W73" s="119" t="str">
        <f ca="1">IF($B$73="","",$B$73)</f>
        <v>二十九</v>
      </c>
      <c r="X73" s="29" t="str">
        <f t="shared" si="109"/>
        <v>　　　．</v>
      </c>
      <c r="Y73" s="57" t="str">
        <f t="shared" si="110"/>
        <v>　　　．</v>
      </c>
      <c r="Z73" s="57" t="str">
        <f t="shared" si="111"/>
        <v>　　　．</v>
      </c>
      <c r="AA73" s="30" t="str">
        <f t="shared" si="112"/>
        <v>　　　．</v>
      </c>
      <c r="AB73" s="13"/>
      <c r="AC73" s="124">
        <f ca="1">IF($A$73="","",$A$73)</f>
        <v>29</v>
      </c>
      <c r="AD73" s="119" t="str">
        <f ca="1">IF($B$73="","",$B$73)</f>
        <v>二十九</v>
      </c>
      <c r="AE73" s="293" t="str">
        <f t="shared" si="100"/>
        <v>　　．</v>
      </c>
      <c r="AF73" s="294"/>
      <c r="AG73" s="295" t="str">
        <f t="shared" si="101"/>
        <v>　　．</v>
      </c>
      <c r="AH73" s="296"/>
      <c r="AI73" s="13"/>
      <c r="AJ73" s="124">
        <f ca="1">IF($A$73="","",$A$73)</f>
        <v>29</v>
      </c>
      <c r="AK73" s="119" t="str">
        <f ca="1">IF($B$73="","",$B$73)</f>
        <v>二十九</v>
      </c>
      <c r="AL73" s="29" t="str">
        <f t="shared" si="113"/>
        <v/>
      </c>
      <c r="AM73" s="57" t="str">
        <f t="shared" si="114"/>
        <v/>
      </c>
      <c r="AN73" s="57" t="str">
        <f t="shared" si="115"/>
        <v/>
      </c>
      <c r="AO73" s="30" t="str">
        <f t="shared" si="116"/>
        <v/>
      </c>
      <c r="AP73" s="13"/>
      <c r="AQ73" s="124">
        <f ca="1">IF($A$73="","",$A$73)</f>
        <v>29</v>
      </c>
      <c r="AR73" s="119" t="str">
        <f ca="1">IF($B$73="","",$B$73)</f>
        <v>二十九</v>
      </c>
      <c r="AS73" s="29" t="str">
        <f t="shared" si="117"/>
        <v/>
      </c>
      <c r="AT73" s="57" t="str">
        <f t="shared" si="118"/>
        <v/>
      </c>
      <c r="AU73" s="57" t="str">
        <f t="shared" si="119"/>
        <v/>
      </c>
      <c r="AV73" s="30" t="str">
        <f t="shared" si="120"/>
        <v/>
      </c>
      <c r="AW73" s="13"/>
      <c r="AX73" s="124">
        <f ca="1">IF($A$73="","",$A$73)</f>
        <v>29</v>
      </c>
      <c r="AY73" s="119" t="str">
        <f ca="1">IF($B$73="","",$B$73)</f>
        <v>二十九</v>
      </c>
      <c r="AZ73" s="29" t="str">
        <f t="shared" si="121"/>
        <v>　　　　　　．</v>
      </c>
      <c r="BA73" s="102" t="str">
        <f t="shared" si="122"/>
        <v>　　　　　　．</v>
      </c>
      <c r="BB73" s="103"/>
      <c r="BC73" s="124">
        <f ca="1">IF($A$73="","",$A$73)</f>
        <v>29</v>
      </c>
      <c r="BD73" s="119" t="str">
        <f ca="1">IF($B$73="","",$B$73)</f>
        <v>二十九</v>
      </c>
      <c r="BE73" s="29" t="str">
        <f t="shared" si="123"/>
        <v>　　　　　　．</v>
      </c>
      <c r="BF73" s="102" t="str">
        <f t="shared" si="124"/>
        <v>　　　　　　．</v>
      </c>
      <c r="BG73" s="13"/>
      <c r="BH73" s="124">
        <f ca="1">IF($A$73="","",$A$73)</f>
        <v>29</v>
      </c>
      <c r="BI73" s="119" t="str">
        <f ca="1">IF($B$73="","",$B$73)</f>
        <v>二十九</v>
      </c>
      <c r="BJ73" s="29" t="str">
        <f t="shared" si="125"/>
        <v>　　　　．</v>
      </c>
      <c r="BK73" s="57" t="str">
        <f t="shared" si="126"/>
        <v>　　　　．</v>
      </c>
      <c r="BL73" s="57" t="str">
        <f t="shared" si="127"/>
        <v>　　　　．</v>
      </c>
      <c r="BM73" s="30" t="str">
        <f t="shared" si="128"/>
        <v>　　　　．</v>
      </c>
      <c r="BN73" s="13"/>
      <c r="BO73" s="124">
        <f ca="1">IF($A$73="","",$A$73)</f>
        <v>29</v>
      </c>
      <c r="BP73" s="119" t="str">
        <f ca="1">IF($B$73="","",$B$73)</f>
        <v>二十九</v>
      </c>
      <c r="BQ73" s="29" t="str">
        <f t="shared" si="129"/>
        <v>　　　　　　　　．</v>
      </c>
      <c r="BR73" s="30" t="str">
        <f t="shared" si="130"/>
        <v>　　　　　　　　．</v>
      </c>
      <c r="BS73" s="13"/>
      <c r="BT73" s="124">
        <f ca="1">IF($A$73="","",$A$73)</f>
        <v>29</v>
      </c>
      <c r="BU73" s="120" t="str">
        <f ca="1">IF($B$73="","",$B$73)</f>
        <v>二十九</v>
      </c>
      <c r="BV73" s="113" t="str">
        <f t="shared" si="131"/>
        <v/>
      </c>
      <c r="BW73" s="102" t="str">
        <f t="shared" si="132"/>
        <v/>
      </c>
      <c r="BX73" s="13"/>
      <c r="BY73" s="124">
        <f ca="1">IF($A$73="","",$A$73)</f>
        <v>29</v>
      </c>
      <c r="BZ73" s="119" t="str">
        <f ca="1">IF($B$73="","",$B$73)</f>
        <v>二十九</v>
      </c>
      <c r="CA73" s="29" t="str">
        <f t="shared" si="133"/>
        <v>　　　　．</v>
      </c>
      <c r="CB73" s="57" t="str">
        <f t="shared" si="134"/>
        <v>　　　　．</v>
      </c>
      <c r="CC73" s="57" t="str">
        <f t="shared" si="135"/>
        <v>　　　　．</v>
      </c>
      <c r="CD73" s="30" t="str">
        <f t="shared" si="136"/>
        <v>　　　　．</v>
      </c>
      <c r="CE73" s="13"/>
      <c r="CF73" s="124">
        <f ca="1">IF($A$73="","",$A$73)</f>
        <v>29</v>
      </c>
      <c r="CG73" s="119" t="str">
        <f ca="1">IF($B$73="","",$B$73)</f>
        <v>二十九</v>
      </c>
      <c r="CH73" s="105" t="str">
        <f t="shared" si="137"/>
        <v>年</v>
      </c>
      <c r="CI73" s="106" t="str">
        <f t="shared" si="138"/>
        <v>年</v>
      </c>
      <c r="CJ73" s="106" t="str">
        <f t="shared" si="139"/>
        <v>年</v>
      </c>
      <c r="CK73" s="106" t="str">
        <f t="shared" si="140"/>
        <v>年</v>
      </c>
      <c r="CL73" s="106" t="str">
        <f t="shared" si="141"/>
        <v>年</v>
      </c>
      <c r="CM73" s="106" t="str">
        <f t="shared" si="142"/>
        <v>年</v>
      </c>
      <c r="CN73" s="106" t="str">
        <f t="shared" si="143"/>
        <v>年</v>
      </c>
      <c r="CO73" s="106" t="str">
        <f t="shared" si="144"/>
        <v>年</v>
      </c>
      <c r="CP73" s="106" t="str">
        <f t="shared" si="145"/>
        <v>年</v>
      </c>
      <c r="CQ73" s="107" t="str">
        <f t="shared" si="146"/>
        <v>年</v>
      </c>
    </row>
    <row r="74" spans="1:95" ht="30" customHeight="1" thickBot="1" x14ac:dyDescent="0.2">
      <c r="A74" s="125">
        <f ca="1">IF(AND(入力!$C$4&gt;2,OR(QUOTIENT(入力!$C$3,入力!$C$4)&gt;9,AND(QUOTIENT(入力!$C$3,入力!$C$4)&gt;8,MOD(入力!$C$3,入力!$C$4)&gt;2))),OFFSET(入力!E3,QUOTIENT(入力!$C$3,入力!$C$4)*2+IF(MOD(入力!$C$3,入力!$C$4)&lt;3,MOD(入力!$C$3,入力!$C$4),2)+9,),"")</f>
        <v>30</v>
      </c>
      <c r="B74" s="32" t="str">
        <f ca="1">IF(AND(入力!$C$4&gt;2,OR(QUOTIENT(入力!$C$3,入力!$C$4)&gt;9,AND(QUOTIENT(入力!$C$3,入力!$C$4)&gt;8,MOD(入力!$C$3,入力!$C$4)&gt;2))),OFFSET(入力!F3,QUOTIENT(入力!$C$3,入力!$C$4)*2+IF(MOD(入力!$C$3,入力!$C$4)&lt;3,MOD(入力!$C$3,入力!$C$4),2)+9,),"")</f>
        <v>三十</v>
      </c>
      <c r="C74" s="33" t="str">
        <f t="shared" si="147"/>
        <v>　</v>
      </c>
      <c r="D74" s="34" t="str">
        <f t="shared" si="148"/>
        <v>　　　　　　年　　　月　　　日</v>
      </c>
      <c r="E74" s="35" t="str">
        <f t="shared" si="102"/>
        <v>　　　　．</v>
      </c>
      <c r="F74" s="36" t="str">
        <f t="shared" si="149"/>
        <v>　　　．</v>
      </c>
      <c r="G74" s="13"/>
      <c r="H74" s="125">
        <f ca="1">IF($A$74="","",$A$74)</f>
        <v>30</v>
      </c>
      <c r="I74" s="32" t="str">
        <f ca="1">IF($B$74="","",$B$74)</f>
        <v>三十</v>
      </c>
      <c r="J74" s="232" t="str">
        <f t="shared" si="103"/>
        <v>WS ／ OH ／ OP ／ MB ／ S ／ L ／ R ／ RS</v>
      </c>
      <c r="K74" s="233"/>
      <c r="L74" s="35" t="str">
        <f t="shared" si="104"/>
        <v>　　　　．</v>
      </c>
      <c r="M74" s="36" t="str">
        <f t="shared" si="105"/>
        <v>　　　　．</v>
      </c>
      <c r="N74" s="13"/>
      <c r="O74" s="125">
        <f ca="1">IF($A$74="","",$A$74)</f>
        <v>30</v>
      </c>
      <c r="P74" s="32" t="str">
        <f ca="1">IF($B$74="","",$B$74)</f>
        <v>三十</v>
      </c>
      <c r="Q74" s="49"/>
      <c r="R74" s="50" t="str">
        <f t="shared" si="106"/>
        <v>右　／　左　／　両</v>
      </c>
      <c r="S74" s="35" t="str">
        <f t="shared" si="107"/>
        <v>　　　　．</v>
      </c>
      <c r="T74" s="36" t="str">
        <f t="shared" si="108"/>
        <v>　　　　．</v>
      </c>
      <c r="U74" s="13"/>
      <c r="V74" s="125">
        <f ca="1">IF($A$74="","",$A$74)</f>
        <v>30</v>
      </c>
      <c r="W74" s="32" t="str">
        <f ca="1">IF($B$74="","",$B$74)</f>
        <v>三十</v>
      </c>
      <c r="X74" s="35" t="str">
        <f t="shared" si="109"/>
        <v>　　　．</v>
      </c>
      <c r="Y74" s="62" t="str">
        <f t="shared" si="110"/>
        <v>　　　．</v>
      </c>
      <c r="Z74" s="62" t="str">
        <f t="shared" si="111"/>
        <v>　　　．</v>
      </c>
      <c r="AA74" s="36" t="str">
        <f t="shared" si="112"/>
        <v>　　　．</v>
      </c>
      <c r="AB74" s="13"/>
      <c r="AC74" s="125">
        <f ca="1">IF($A$74="","",$A$74)</f>
        <v>30</v>
      </c>
      <c r="AD74" s="32" t="str">
        <f ca="1">IF($B$74="","",$B$74)</f>
        <v>三十</v>
      </c>
      <c r="AE74" s="326" t="str">
        <f t="shared" si="100"/>
        <v>　　．</v>
      </c>
      <c r="AF74" s="327"/>
      <c r="AG74" s="328" t="str">
        <f t="shared" si="101"/>
        <v>　　．</v>
      </c>
      <c r="AH74" s="329"/>
      <c r="AI74" s="13"/>
      <c r="AJ74" s="125">
        <f ca="1">IF($A$74="","",$A$74)</f>
        <v>30</v>
      </c>
      <c r="AK74" s="32" t="str">
        <f ca="1">IF($B$74="","",$B$74)</f>
        <v>三十</v>
      </c>
      <c r="AL74" s="35" t="str">
        <f t="shared" si="113"/>
        <v/>
      </c>
      <c r="AM74" s="62" t="str">
        <f t="shared" si="114"/>
        <v/>
      </c>
      <c r="AN74" s="62" t="str">
        <f t="shared" si="115"/>
        <v/>
      </c>
      <c r="AO74" s="36" t="str">
        <f t="shared" si="116"/>
        <v/>
      </c>
      <c r="AP74" s="13"/>
      <c r="AQ74" s="125">
        <f ca="1">IF($A$74="","",$A$74)</f>
        <v>30</v>
      </c>
      <c r="AR74" s="32" t="str">
        <f ca="1">IF($B$74="","",$B$74)</f>
        <v>三十</v>
      </c>
      <c r="AS74" s="35" t="str">
        <f t="shared" si="117"/>
        <v/>
      </c>
      <c r="AT74" s="62" t="str">
        <f t="shared" si="118"/>
        <v/>
      </c>
      <c r="AU74" s="62" t="str">
        <f t="shared" si="119"/>
        <v/>
      </c>
      <c r="AV74" s="36" t="str">
        <f t="shared" si="120"/>
        <v/>
      </c>
      <c r="AW74" s="13"/>
      <c r="AX74" s="125">
        <f ca="1">IF($A$74="","",$A$74)</f>
        <v>30</v>
      </c>
      <c r="AY74" s="32" t="str">
        <f ca="1">IF($B$74="","",$B$74)</f>
        <v>三十</v>
      </c>
      <c r="AZ74" s="35" t="str">
        <f t="shared" si="121"/>
        <v>　　　　　　．</v>
      </c>
      <c r="BA74" s="108" t="str">
        <f t="shared" si="122"/>
        <v>　　　　　　．</v>
      </c>
      <c r="BB74" s="103"/>
      <c r="BC74" s="125">
        <f ca="1">IF($A$74="","",$A$74)</f>
        <v>30</v>
      </c>
      <c r="BD74" s="32" t="str">
        <f ca="1">IF($B$74="","",$B$74)</f>
        <v>三十</v>
      </c>
      <c r="BE74" s="35" t="str">
        <f t="shared" si="123"/>
        <v>　　　　　　．</v>
      </c>
      <c r="BF74" s="108" t="str">
        <f t="shared" si="124"/>
        <v>　　　　　　．</v>
      </c>
      <c r="BG74" s="13"/>
      <c r="BH74" s="125">
        <f ca="1">IF($A$74="","",$A$74)</f>
        <v>30</v>
      </c>
      <c r="BI74" s="32" t="str">
        <f ca="1">IF($B$74="","",$B$74)</f>
        <v>三十</v>
      </c>
      <c r="BJ74" s="35" t="str">
        <f t="shared" si="125"/>
        <v>　　　　．</v>
      </c>
      <c r="BK74" s="62" t="str">
        <f t="shared" si="126"/>
        <v>　　　　．</v>
      </c>
      <c r="BL74" s="62" t="str">
        <f t="shared" si="127"/>
        <v>　　　　．</v>
      </c>
      <c r="BM74" s="36" t="str">
        <f t="shared" si="128"/>
        <v>　　　　．</v>
      </c>
      <c r="BN74" s="13"/>
      <c r="BO74" s="125">
        <f ca="1">IF($A$74="","",$A$74)</f>
        <v>30</v>
      </c>
      <c r="BP74" s="32" t="str">
        <f ca="1">IF($B$74="","",$B$74)</f>
        <v>三十</v>
      </c>
      <c r="BQ74" s="35" t="str">
        <f t="shared" si="129"/>
        <v>　　　　　　　　．</v>
      </c>
      <c r="BR74" s="36" t="str">
        <f t="shared" si="130"/>
        <v>　　　　　　　　．</v>
      </c>
      <c r="BS74" s="13"/>
      <c r="BT74" s="125">
        <f ca="1">IF($A$74="","",$A$74)</f>
        <v>30</v>
      </c>
      <c r="BU74" s="115" t="str">
        <f ca="1">IF($B$74="","",$B$74)</f>
        <v>三十</v>
      </c>
      <c r="BV74" s="116" t="str">
        <f t="shared" si="131"/>
        <v/>
      </c>
      <c r="BW74" s="108" t="str">
        <f t="shared" si="132"/>
        <v/>
      </c>
      <c r="BX74" s="13"/>
      <c r="BY74" s="125">
        <f ca="1">IF($A$74="","",$A$74)</f>
        <v>30</v>
      </c>
      <c r="BZ74" s="32" t="str">
        <f ca="1">IF($B$74="","",$B$74)</f>
        <v>三十</v>
      </c>
      <c r="CA74" s="35" t="str">
        <f t="shared" si="133"/>
        <v>　　　　．</v>
      </c>
      <c r="CB74" s="62" t="str">
        <f t="shared" si="134"/>
        <v>　　　　．</v>
      </c>
      <c r="CC74" s="62" t="str">
        <f t="shared" si="135"/>
        <v>　　　　．</v>
      </c>
      <c r="CD74" s="36" t="str">
        <f t="shared" si="136"/>
        <v>　　　　．</v>
      </c>
      <c r="CE74" s="13"/>
      <c r="CF74" s="125">
        <f ca="1">IF($A$74="","",$A$74)</f>
        <v>30</v>
      </c>
      <c r="CG74" s="32" t="str">
        <f ca="1">IF($B$74="","",$B$74)</f>
        <v>三十</v>
      </c>
      <c r="CH74" s="109" t="str">
        <f t="shared" si="137"/>
        <v>年</v>
      </c>
      <c r="CI74" s="110" t="str">
        <f t="shared" si="138"/>
        <v>年</v>
      </c>
      <c r="CJ74" s="110" t="str">
        <f t="shared" si="139"/>
        <v>年</v>
      </c>
      <c r="CK74" s="110" t="str">
        <f t="shared" si="140"/>
        <v>年</v>
      </c>
      <c r="CL74" s="110" t="str">
        <f t="shared" si="141"/>
        <v>年</v>
      </c>
      <c r="CM74" s="152" t="str">
        <f t="shared" si="142"/>
        <v>年</v>
      </c>
      <c r="CN74" s="110" t="str">
        <f t="shared" si="143"/>
        <v>年</v>
      </c>
      <c r="CO74" s="110" t="str">
        <f t="shared" si="144"/>
        <v>年</v>
      </c>
      <c r="CP74" s="110" t="str">
        <f t="shared" si="145"/>
        <v>年</v>
      </c>
      <c r="CQ74" s="111" t="str">
        <f t="shared" si="146"/>
        <v>年</v>
      </c>
    </row>
    <row r="75" spans="1:95" ht="30" customHeight="1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6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51"/>
      <c r="CN75" s="13"/>
      <c r="CO75" s="13"/>
      <c r="CP75" s="13"/>
      <c r="CQ75" s="13"/>
    </row>
    <row r="76" spans="1:95" ht="30" customHeight="1" x14ac:dyDescent="0.15">
      <c r="A76" s="254" t="str">
        <f>IF($A$22="","",$A$22)</f>
        <v>ふりがなは必ず『 ひらがな 』記入
身長 ・ 体重は『 素足 』計測
身長は『 閉脚立位 』計測</v>
      </c>
      <c r="B76" s="255"/>
      <c r="C76" s="255"/>
      <c r="D76" s="255"/>
      <c r="E76" s="255"/>
      <c r="F76" s="256"/>
      <c r="H76" s="21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76" s="244"/>
      <c r="J76" s="244"/>
      <c r="K76" s="244"/>
      <c r="L76" s="244"/>
      <c r="M76" s="245"/>
      <c r="O76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76" s="193"/>
      <c r="Q76" s="193"/>
      <c r="R76" s="193"/>
      <c r="S76" s="193"/>
      <c r="T76" s="194"/>
      <c r="V76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76" s="224"/>
      <c r="X76" s="224"/>
      <c r="Y76" s="224"/>
      <c r="Z76" s="224"/>
      <c r="AA76" s="225"/>
      <c r="AC76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76" s="224"/>
      <c r="AE76" s="224"/>
      <c r="AF76" s="224"/>
      <c r="AG76" s="224"/>
      <c r="AH76" s="225"/>
      <c r="AJ76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76" s="267"/>
      <c r="AL76" s="267"/>
      <c r="AM76" s="267"/>
      <c r="AN76" s="267"/>
      <c r="AO76" s="268"/>
      <c r="AQ76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76" s="224"/>
      <c r="AS76" s="224"/>
      <c r="AT76" s="224"/>
      <c r="AU76" s="224"/>
      <c r="AV76" s="225"/>
      <c r="AX76" s="192" t="str">
        <f>IF($AX$22="","",$AX$22)</f>
        <v>記録は『 スタートラインから距離の短い方の踵 』計測
スタートラインオーバーは『 記録から－（マイナス） 』計測</v>
      </c>
      <c r="AY76" s="193"/>
      <c r="AZ76" s="193"/>
      <c r="BA76" s="194"/>
      <c r="BB76" s="3"/>
      <c r="BC76" s="275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76" s="276"/>
      <c r="BE76" s="276"/>
      <c r="BF76" s="277"/>
      <c r="BH76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76" s="193"/>
      <c r="BJ76" s="193"/>
      <c r="BK76" s="193"/>
      <c r="BL76" s="193"/>
      <c r="BM76" s="194"/>
      <c r="BO76" s="284" t="str">
        <f>IF($BO$22="","",$BO$22)</f>
        <v>『 右手左足立ち と 左手右足立ち 』計測
『 満タンのペットボトル 』計測
ペットボトルは『 必ず触れたまま押す形 』計測</v>
      </c>
      <c r="BP76" s="285"/>
      <c r="BQ76" s="285"/>
      <c r="BR76" s="286"/>
      <c r="BT76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76" s="215"/>
      <c r="BV76" s="215"/>
      <c r="BW76" s="216"/>
      <c r="BY76" s="223" t="str">
        <f>IF($BY$22="","",$BY$22)</f>
        <v>計測は『 人差し指の第２関節がほぼ直角 』になるよう握り幅を調整
計測は『 右左交互 』に実施</v>
      </c>
      <c r="BZ76" s="224"/>
      <c r="CA76" s="224"/>
      <c r="CB76" s="224"/>
      <c r="CC76" s="224"/>
      <c r="CD76" s="225"/>
      <c r="CF76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76" s="365"/>
      <c r="CH76" s="365"/>
      <c r="CI76" s="224" t="str">
        <f>IF($CI$22="","",$CI$22)</f>
        <v>体力測定実施日を基準に年度ではなく『 年 』
選抜の対象は地方を含めず『 全国のみ 』
複数年参加の場合は『 全ての年を記載 』</v>
      </c>
      <c r="CJ76" s="332"/>
      <c r="CK76" s="332"/>
      <c r="CL76" s="332"/>
      <c r="CM76" s="332"/>
      <c r="CN76" s="332"/>
      <c r="CO76" s="332"/>
      <c r="CP76" s="332"/>
      <c r="CQ76" s="333"/>
    </row>
    <row r="77" spans="1:95" ht="30" customHeight="1" x14ac:dyDescent="0.15">
      <c r="A77" s="257"/>
      <c r="B77" s="258"/>
      <c r="C77" s="258"/>
      <c r="D77" s="258"/>
      <c r="E77" s="258"/>
      <c r="F77" s="259"/>
      <c r="H77" s="246"/>
      <c r="I77" s="247"/>
      <c r="J77" s="247"/>
      <c r="K77" s="247"/>
      <c r="L77" s="247"/>
      <c r="M77" s="248"/>
      <c r="O77" s="195"/>
      <c r="P77" s="196"/>
      <c r="Q77" s="196"/>
      <c r="R77" s="196"/>
      <c r="S77" s="196"/>
      <c r="T77" s="197"/>
      <c r="V77" s="226"/>
      <c r="W77" s="227"/>
      <c r="X77" s="227"/>
      <c r="Y77" s="227"/>
      <c r="Z77" s="227"/>
      <c r="AA77" s="228"/>
      <c r="AC77" s="226"/>
      <c r="AD77" s="227"/>
      <c r="AE77" s="227"/>
      <c r="AF77" s="227"/>
      <c r="AG77" s="227"/>
      <c r="AH77" s="228"/>
      <c r="AJ77" s="269"/>
      <c r="AK77" s="270"/>
      <c r="AL77" s="270"/>
      <c r="AM77" s="270"/>
      <c r="AN77" s="270"/>
      <c r="AO77" s="271"/>
      <c r="AQ77" s="226"/>
      <c r="AR77" s="227"/>
      <c r="AS77" s="227"/>
      <c r="AT77" s="227"/>
      <c r="AU77" s="227"/>
      <c r="AV77" s="228"/>
      <c r="AX77" s="195"/>
      <c r="AY77" s="196"/>
      <c r="AZ77" s="196"/>
      <c r="BA77" s="197"/>
      <c r="BB77" s="3"/>
      <c r="BC77" s="278"/>
      <c r="BD77" s="279"/>
      <c r="BE77" s="279"/>
      <c r="BF77" s="280"/>
      <c r="BH77" s="195"/>
      <c r="BI77" s="196"/>
      <c r="BJ77" s="196"/>
      <c r="BK77" s="196"/>
      <c r="BL77" s="196"/>
      <c r="BM77" s="197"/>
      <c r="BO77" s="287"/>
      <c r="BP77" s="288"/>
      <c r="BQ77" s="288"/>
      <c r="BR77" s="289"/>
      <c r="BT77" s="217"/>
      <c r="BU77" s="218"/>
      <c r="BV77" s="218"/>
      <c r="BW77" s="219"/>
      <c r="BY77" s="226"/>
      <c r="BZ77" s="227"/>
      <c r="CA77" s="227"/>
      <c r="CB77" s="227"/>
      <c r="CC77" s="227"/>
      <c r="CD77" s="228"/>
      <c r="CF77" s="366"/>
      <c r="CG77" s="367"/>
      <c r="CH77" s="367"/>
      <c r="CI77" s="335"/>
      <c r="CJ77" s="335"/>
      <c r="CK77" s="335"/>
      <c r="CL77" s="335"/>
      <c r="CM77" s="335"/>
      <c r="CN77" s="335"/>
      <c r="CO77" s="335"/>
      <c r="CP77" s="335"/>
      <c r="CQ77" s="336"/>
    </row>
    <row r="78" spans="1:95" ht="30" customHeight="1" x14ac:dyDescent="0.15">
      <c r="A78" s="260"/>
      <c r="B78" s="261"/>
      <c r="C78" s="261"/>
      <c r="D78" s="261"/>
      <c r="E78" s="261"/>
      <c r="F78" s="262"/>
      <c r="H78" s="249"/>
      <c r="I78" s="250"/>
      <c r="J78" s="250"/>
      <c r="K78" s="250"/>
      <c r="L78" s="250"/>
      <c r="M78" s="251"/>
      <c r="O78" s="198"/>
      <c r="P78" s="199"/>
      <c r="Q78" s="199"/>
      <c r="R78" s="199"/>
      <c r="S78" s="199"/>
      <c r="T78" s="200"/>
      <c r="V78" s="229"/>
      <c r="W78" s="230"/>
      <c r="X78" s="230"/>
      <c r="Y78" s="230"/>
      <c r="Z78" s="230"/>
      <c r="AA78" s="231"/>
      <c r="AC78" s="229"/>
      <c r="AD78" s="230"/>
      <c r="AE78" s="230"/>
      <c r="AF78" s="230"/>
      <c r="AG78" s="230"/>
      <c r="AH78" s="231"/>
      <c r="AJ78" s="272"/>
      <c r="AK78" s="273"/>
      <c r="AL78" s="273"/>
      <c r="AM78" s="273"/>
      <c r="AN78" s="273"/>
      <c r="AO78" s="274"/>
      <c r="AQ78" s="229"/>
      <c r="AR78" s="230"/>
      <c r="AS78" s="230"/>
      <c r="AT78" s="230"/>
      <c r="AU78" s="230"/>
      <c r="AV78" s="231"/>
      <c r="AX78" s="198"/>
      <c r="AY78" s="199"/>
      <c r="AZ78" s="199"/>
      <c r="BA78" s="200"/>
      <c r="BB78" s="3"/>
      <c r="BC78" s="281"/>
      <c r="BD78" s="282"/>
      <c r="BE78" s="282"/>
      <c r="BF78" s="283"/>
      <c r="BH78" s="198"/>
      <c r="BI78" s="199"/>
      <c r="BJ78" s="199"/>
      <c r="BK78" s="199"/>
      <c r="BL78" s="199"/>
      <c r="BM78" s="200"/>
      <c r="BO78" s="290"/>
      <c r="BP78" s="291"/>
      <c r="BQ78" s="291"/>
      <c r="BR78" s="292"/>
      <c r="BT78" s="220"/>
      <c r="BU78" s="221"/>
      <c r="BV78" s="221"/>
      <c r="BW78" s="222"/>
      <c r="BY78" s="229"/>
      <c r="BZ78" s="230"/>
      <c r="CA78" s="230"/>
      <c r="CB78" s="230"/>
      <c r="CC78" s="230"/>
      <c r="CD78" s="231"/>
      <c r="CF78" s="368"/>
      <c r="CG78" s="369"/>
      <c r="CH78" s="369"/>
      <c r="CI78" s="338"/>
      <c r="CJ78" s="338"/>
      <c r="CK78" s="338"/>
      <c r="CL78" s="338"/>
      <c r="CM78" s="338"/>
      <c r="CN78" s="338"/>
      <c r="CO78" s="338"/>
      <c r="CP78" s="338"/>
      <c r="CQ78" s="339"/>
    </row>
    <row r="79" spans="1:95" ht="30" customHeight="1" x14ac:dyDescent="0.15">
      <c r="A79" s="154" t="str">
        <f>IF($A$25="","",$A$25)</f>
        <v>Copyright(C) KCG：Komuro Consulting Group　CEO　小室匡史 ／ Masashi KOMURO. All Rights Reserved.</v>
      </c>
      <c r="B79" s="154"/>
      <c r="C79" s="154"/>
      <c r="D79" s="154"/>
      <c r="E79" s="154"/>
      <c r="F79" s="154"/>
      <c r="H79" s="154" t="str">
        <f>IF($A$25="","",$A$25)</f>
        <v>Copyright(C) KCG：Komuro Consulting Group　CEO　小室匡史 ／ Masashi KOMURO. All Rights Reserved.</v>
      </c>
      <c r="I79" s="154"/>
      <c r="J79" s="154"/>
      <c r="K79" s="154"/>
      <c r="L79" s="154"/>
      <c r="M79" s="154"/>
      <c r="O79" s="154" t="str">
        <f>IF($A$25="","",$A$25)</f>
        <v>Copyright(C) KCG：Komuro Consulting Group　CEO　小室匡史 ／ Masashi KOMURO. All Rights Reserved.</v>
      </c>
      <c r="P79" s="154"/>
      <c r="Q79" s="154"/>
      <c r="R79" s="154"/>
      <c r="S79" s="154"/>
      <c r="T79" s="154"/>
      <c r="V79" s="154" t="str">
        <f>IF($A$25="","",$A$25)</f>
        <v>Copyright(C) KCG：Komuro Consulting Group　CEO　小室匡史 ／ Masashi KOMURO. All Rights Reserved.</v>
      </c>
      <c r="W79" s="154"/>
      <c r="X79" s="154"/>
      <c r="Y79" s="154"/>
      <c r="Z79" s="154"/>
      <c r="AA79" s="154"/>
      <c r="AC79" s="154" t="str">
        <f>IF($A$25="","",$A$25)</f>
        <v>Copyright(C) KCG：Komuro Consulting Group　CEO　小室匡史 ／ Masashi KOMURO. All Rights Reserved.</v>
      </c>
      <c r="AD79" s="154"/>
      <c r="AE79" s="154"/>
      <c r="AF79" s="154"/>
      <c r="AG79" s="154"/>
      <c r="AH79" s="154"/>
      <c r="AJ79" s="154" t="str">
        <f>IF($A$25="","",$A$25)</f>
        <v>Copyright(C) KCG：Komuro Consulting Group　CEO　小室匡史 ／ Masashi KOMURO. All Rights Reserved.</v>
      </c>
      <c r="AK79" s="154"/>
      <c r="AL79" s="154"/>
      <c r="AM79" s="154"/>
      <c r="AN79" s="154"/>
      <c r="AO79" s="154"/>
      <c r="AQ79" s="154" t="str">
        <f>IF($A$25="","",$A$25)</f>
        <v>Copyright(C) KCG：Komuro Consulting Group　CEO　小室匡史 ／ Masashi KOMURO. All Rights Reserved.</v>
      </c>
      <c r="AR79" s="154"/>
      <c r="AS79" s="154"/>
      <c r="AT79" s="154"/>
      <c r="AU79" s="154"/>
      <c r="AV79" s="154"/>
      <c r="AX79" s="154" t="str">
        <f>IF($A$25="","",$A$25)</f>
        <v>Copyright(C) KCG：Komuro Consulting Group　CEO　小室匡史 ／ Masashi KOMURO. All Rights Reserved.</v>
      </c>
      <c r="AY79" s="154"/>
      <c r="AZ79" s="154"/>
      <c r="BA79" s="154"/>
      <c r="BB79" s="3"/>
      <c r="BC79" s="154" t="str">
        <f>IF($A$25="","",$A$25)</f>
        <v>Copyright(C) KCG：Komuro Consulting Group　CEO　小室匡史 ／ Masashi KOMURO. All Rights Reserved.</v>
      </c>
      <c r="BD79" s="154"/>
      <c r="BE79" s="154"/>
      <c r="BF79" s="154"/>
      <c r="BH79" s="154" t="str">
        <f>IF($A$25="","",$A$25)</f>
        <v>Copyright(C) KCG：Komuro Consulting Group　CEO　小室匡史 ／ Masashi KOMURO. All Rights Reserved.</v>
      </c>
      <c r="BI79" s="154"/>
      <c r="BJ79" s="154"/>
      <c r="BK79" s="154"/>
      <c r="BL79" s="154"/>
      <c r="BM79" s="154"/>
      <c r="BO79" s="154" t="str">
        <f>IF($A$25="","",$A$25)</f>
        <v>Copyright(C) KCG：Komuro Consulting Group　CEO　小室匡史 ／ Masashi KOMURO. All Rights Reserved.</v>
      </c>
      <c r="BP79" s="154"/>
      <c r="BQ79" s="154"/>
      <c r="BR79" s="154"/>
      <c r="BT79" s="154" t="str">
        <f>IF($A$25="","",$A$25)</f>
        <v>Copyright(C) KCG：Komuro Consulting Group　CEO　小室匡史 ／ Masashi KOMURO. All Rights Reserved.</v>
      </c>
      <c r="BU79" s="154"/>
      <c r="BV79" s="154"/>
      <c r="BW79" s="154"/>
      <c r="BY79" s="154" t="str">
        <f>IF($A$25="","",$A$25)</f>
        <v>Copyright(C) KCG：Komuro Consulting Group　CEO　小室匡史 ／ Masashi KOMURO. All Rights Reserved.</v>
      </c>
      <c r="BZ79" s="154"/>
      <c r="CA79" s="154"/>
      <c r="CB79" s="154"/>
      <c r="CC79" s="154"/>
      <c r="CD79" s="154"/>
      <c r="CF79" s="154" t="str">
        <f>IF($A$25="","",$A$25)</f>
        <v>Copyright(C) KCG：Komuro Consulting Group　CEO　小室匡史 ／ Masashi KOMURO. All Rights Reserved.</v>
      </c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</row>
    <row r="80" spans="1:95" ht="30" customHeight="1" x14ac:dyDescent="0.15">
      <c r="A80" s="170" t="str">
        <f>IF(入力!$C$4&lt;=0,"",IF(入力!$C$4=1,"",IF(入力!$C$4=2,"",IF(入力!$C$4=3,"③　／　③",IF(入力!$C$4=4,"③　／　④",IF(入力!$C$4=5,"③　／　⑤",IF(入力!$C$4=6,"③　／　⑥",IF(入力!$C$4=7,"③　／　⑦",IF(入力!$C$4=8,"③　／　⑧",IF(入力!$C$4=9,"③　／　⑨",IF(入力!$C$4=10,"③　／　⑩","")))))))))))</f>
        <v>③　／　⑩</v>
      </c>
      <c r="B80" s="170"/>
      <c r="C80" s="170"/>
      <c r="D80" s="170"/>
      <c r="E80" s="170"/>
      <c r="F80" s="170"/>
      <c r="H80" s="170" t="str">
        <f>IF($A$80="","",$A$80)</f>
        <v>③　／　⑩</v>
      </c>
      <c r="I80" s="170"/>
      <c r="J80" s="170"/>
      <c r="K80" s="170"/>
      <c r="L80" s="170"/>
      <c r="M80" s="170"/>
      <c r="O80" s="170" t="str">
        <f>IF($A$80="","",$A$80)</f>
        <v>③　／　⑩</v>
      </c>
      <c r="P80" s="170"/>
      <c r="Q80" s="170"/>
      <c r="R80" s="170"/>
      <c r="S80" s="170"/>
      <c r="T80" s="170"/>
      <c r="V80" s="170" t="str">
        <f>IF($A$80="","",$A$80)</f>
        <v>③　／　⑩</v>
      </c>
      <c r="W80" s="170"/>
      <c r="X80" s="170"/>
      <c r="Y80" s="170"/>
      <c r="Z80" s="170"/>
      <c r="AA80" s="170"/>
      <c r="AC80" s="170" t="str">
        <f>IF($A$80="","",$A$80)</f>
        <v>③　／　⑩</v>
      </c>
      <c r="AD80" s="170"/>
      <c r="AE80" s="170"/>
      <c r="AF80" s="170"/>
      <c r="AG80" s="170"/>
      <c r="AH80" s="170"/>
      <c r="AJ80" s="170" t="str">
        <f>IF($A$80="","",$A$80)</f>
        <v>③　／　⑩</v>
      </c>
      <c r="AK80" s="170"/>
      <c r="AL80" s="170"/>
      <c r="AM80" s="170"/>
      <c r="AN80" s="170"/>
      <c r="AO80" s="170"/>
      <c r="AQ80" s="170" t="str">
        <f>IF($A$80="","",$A$80)</f>
        <v>③　／　⑩</v>
      </c>
      <c r="AR80" s="170"/>
      <c r="AS80" s="170"/>
      <c r="AT80" s="170"/>
      <c r="AU80" s="170"/>
      <c r="AV80" s="170"/>
      <c r="AX80" s="170" t="str">
        <f>IF($A$80="","",$A$80)</f>
        <v>③　／　⑩</v>
      </c>
      <c r="AY80" s="170"/>
      <c r="AZ80" s="170"/>
      <c r="BA80" s="170"/>
      <c r="BB80" s="3"/>
      <c r="BC80" s="170" t="str">
        <f>IF($A$80="","",$A$80)</f>
        <v>③　／　⑩</v>
      </c>
      <c r="BD80" s="170"/>
      <c r="BE80" s="170"/>
      <c r="BF80" s="170"/>
      <c r="BH80" s="170" t="str">
        <f>IF($A$80="","",$A$80)</f>
        <v>③　／　⑩</v>
      </c>
      <c r="BI80" s="170"/>
      <c r="BJ80" s="170"/>
      <c r="BK80" s="170"/>
      <c r="BL80" s="170"/>
      <c r="BM80" s="170"/>
      <c r="BO80" s="170" t="str">
        <f>IF($A$80="","",$A$80)</f>
        <v>③　／　⑩</v>
      </c>
      <c r="BP80" s="170"/>
      <c r="BQ80" s="170"/>
      <c r="BR80" s="170"/>
      <c r="BT80" s="170" t="str">
        <f>IF($A$80="","",$A$80)</f>
        <v>③　／　⑩</v>
      </c>
      <c r="BU80" s="170"/>
      <c r="BV80" s="170"/>
      <c r="BW80" s="170"/>
      <c r="BY80" s="170" t="str">
        <f>IF($A$80="","",$A$80)</f>
        <v>③　／　⑩</v>
      </c>
      <c r="BZ80" s="170"/>
      <c r="CA80" s="170"/>
      <c r="CB80" s="170"/>
      <c r="CC80" s="170"/>
      <c r="CD80" s="170"/>
      <c r="CF80" s="170" t="str">
        <f>IF($A$80="","",$A$80)</f>
        <v>③　／　⑩</v>
      </c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</row>
    <row r="81" spans="1:95" x14ac:dyDescent="0.15">
      <c r="BB81" s="2"/>
    </row>
    <row r="82" spans="1:95" ht="30" customHeight="1" x14ac:dyDescent="0.15">
      <c r="A82" s="177" t="str">
        <f>IF($A$1="","",$A$1)</f>
        <v>ふりがな　・　生年月日　・　身長　・　体重</v>
      </c>
      <c r="B82" s="177"/>
      <c r="C82" s="177"/>
      <c r="D82" s="177"/>
      <c r="E82" s="177"/>
      <c r="F82" s="177"/>
      <c r="H82" s="177" t="str">
        <f>IF($H$1="","",$H$1)</f>
        <v>ポジション　・　上腕背部皮脂厚　・　肩甲骨下角皮脂厚</v>
      </c>
      <c r="I82" s="177"/>
      <c r="J82" s="177"/>
      <c r="K82" s="177"/>
      <c r="L82" s="177"/>
      <c r="M82" s="177"/>
      <c r="O82" s="177" t="str">
        <f>IF($O$1="","",$O$1)</f>
        <v>都道府県　・　利き腕　・　指高 （ 片手　・　両手 ）</v>
      </c>
      <c r="P82" s="177"/>
      <c r="Q82" s="177"/>
      <c r="R82" s="177"/>
      <c r="S82" s="177"/>
      <c r="T82" s="177"/>
      <c r="V82" s="177" t="str">
        <f>IF($V$1="","",$V$1)</f>
        <v>20ｍスプリント</v>
      </c>
      <c r="W82" s="177"/>
      <c r="X82" s="177"/>
      <c r="Y82" s="177"/>
      <c r="Z82" s="177"/>
      <c r="AA82" s="177"/>
      <c r="AC82" s="177" t="str">
        <f>IF($AC$1="","",$AC$1)</f>
        <v>プロアジリティー</v>
      </c>
      <c r="AD82" s="177"/>
      <c r="AE82" s="177"/>
      <c r="AF82" s="177"/>
      <c r="AG82" s="177"/>
      <c r="AH82" s="177"/>
      <c r="AJ82" s="177" t="str">
        <f>IF($AJ$1="","",$AJ$1)</f>
        <v>垂直跳び　・　ランニングジャンプ</v>
      </c>
      <c r="AK82" s="177"/>
      <c r="AL82" s="177"/>
      <c r="AM82" s="177"/>
      <c r="AN82" s="177"/>
      <c r="AO82" s="177"/>
      <c r="AQ82" s="177" t="str">
        <f>IF($AQ$1="","",$AQ$1)</f>
        <v>ブロックジャンプクロスオーバー</v>
      </c>
      <c r="AR82" s="177"/>
      <c r="AS82" s="177"/>
      <c r="AT82" s="177"/>
      <c r="AU82" s="177"/>
      <c r="AV82" s="177"/>
      <c r="AX82" s="177" t="str">
        <f>IF($AX$1="","",$AX$1)</f>
        <v>両脚３回跳</v>
      </c>
      <c r="AY82" s="177"/>
      <c r="AZ82" s="177"/>
      <c r="BA82" s="177"/>
      <c r="BB82" s="1"/>
      <c r="BC82" s="177" t="str">
        <f>IF($BC$1="","",$BC$1)</f>
        <v>オーバーヘッドスロー</v>
      </c>
      <c r="BD82" s="177"/>
      <c r="BE82" s="177"/>
      <c r="BF82" s="177"/>
      <c r="BH82" s="177" t="str">
        <f>IF($BH$1="","",$BH$1)</f>
        <v>バッククラッチ　・　開脚テスト　・　立位体前屈</v>
      </c>
      <c r="BI82" s="177"/>
      <c r="BJ82" s="177"/>
      <c r="BK82" s="177"/>
      <c r="BL82" s="177"/>
      <c r="BM82" s="177"/>
      <c r="BO82" s="177" t="str">
        <f>IF($BO$1="","",$BO$1)</f>
        <v>片脚ファンクショナルリーチ</v>
      </c>
      <c r="BP82" s="177"/>
      <c r="BQ82" s="177"/>
      <c r="BR82" s="177"/>
      <c r="BT82" s="177" t="str">
        <f>IF($BT$1="","",$BT$1)</f>
        <v>YO-YO　テスト　・　30秒シットアップ</v>
      </c>
      <c r="BU82" s="177"/>
      <c r="BV82" s="177"/>
      <c r="BW82" s="177"/>
      <c r="BY82" s="177" t="str">
        <f>IF($BY$1="","",$BY$1)</f>
        <v>握力 （ 右　・　左 ）</v>
      </c>
      <c r="BZ82" s="177"/>
      <c r="CA82" s="177"/>
      <c r="CB82" s="177"/>
      <c r="CC82" s="177"/>
      <c r="CD82" s="177"/>
      <c r="CF82" s="177" t="str">
        <f>IF($CF$1="","",$CF$1)</f>
        <v>キャリア（選出歴）</v>
      </c>
      <c r="CG82" s="177"/>
      <c r="CH82" s="177"/>
      <c r="CI82" s="177"/>
      <c r="CJ82" s="177"/>
      <c r="CK82" s="177"/>
      <c r="CL82" s="177"/>
      <c r="CM82" s="177"/>
      <c r="CN82" s="177"/>
      <c r="CO82" s="177"/>
      <c r="CP82" s="177"/>
      <c r="CQ82" s="177"/>
    </row>
    <row r="83" spans="1:95" ht="30" customHeight="1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6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</row>
    <row r="84" spans="1:95" ht="30" customHeight="1" x14ac:dyDescent="0.15">
      <c r="A84" s="13"/>
      <c r="B84" s="14" t="str">
        <f>$B$3</f>
        <v/>
      </c>
      <c r="C84" s="13"/>
      <c r="D84" s="15" t="str">
        <f>IF($D$3="","",$D$3)</f>
        <v>記入者</v>
      </c>
      <c r="E84" s="16"/>
      <c r="F84" s="16"/>
      <c r="G84" s="13"/>
      <c r="H84" s="13"/>
      <c r="I84" s="14" t="str">
        <f>$B$3</f>
        <v/>
      </c>
      <c r="J84" s="13"/>
      <c r="K84" s="15" t="str">
        <f>$D$3</f>
        <v>記入者</v>
      </c>
      <c r="L84" s="16"/>
      <c r="M84" s="16"/>
      <c r="N84" s="13"/>
      <c r="O84" s="13"/>
      <c r="P84" s="14" t="str">
        <f>$B$3</f>
        <v/>
      </c>
      <c r="Q84" s="14"/>
      <c r="R84" s="15" t="str">
        <f>$D$3</f>
        <v>記入者</v>
      </c>
      <c r="S84" s="16"/>
      <c r="T84" s="16"/>
      <c r="U84" s="13"/>
      <c r="V84" s="13"/>
      <c r="W84" s="14" t="str">
        <f>$B$3</f>
        <v/>
      </c>
      <c r="X84" s="13"/>
      <c r="Y84" s="15" t="str">
        <f>$D$3</f>
        <v>記入者</v>
      </c>
      <c r="Z84" s="16"/>
      <c r="AA84" s="16"/>
      <c r="AB84" s="13"/>
      <c r="AC84" s="13"/>
      <c r="AD84" s="14" t="str">
        <f>$B$3</f>
        <v/>
      </c>
      <c r="AE84" s="15"/>
      <c r="AF84" s="15" t="s">
        <v>25</v>
      </c>
      <c r="AG84" s="64"/>
      <c r="AH84" s="16"/>
      <c r="AI84" s="13"/>
      <c r="AJ84" s="13"/>
      <c r="AK84" s="14" t="str">
        <f>$B$3</f>
        <v/>
      </c>
      <c r="AL84" s="13"/>
      <c r="AM84" s="15" t="s">
        <v>8</v>
      </c>
      <c r="AN84" s="16"/>
      <c r="AO84" s="16"/>
      <c r="AP84" s="13"/>
      <c r="AQ84" s="13"/>
      <c r="AR84" s="14" t="str">
        <f>$B$3</f>
        <v/>
      </c>
      <c r="AS84" s="13"/>
      <c r="AT84" s="15" t="s">
        <v>8</v>
      </c>
      <c r="AU84" s="16"/>
      <c r="AV84" s="16"/>
      <c r="AW84" s="13"/>
      <c r="AX84" s="13"/>
      <c r="AY84" s="14" t="str">
        <f>$B$3</f>
        <v/>
      </c>
      <c r="AZ84" s="15" t="s">
        <v>25</v>
      </c>
      <c r="BA84" s="16"/>
      <c r="BB84" s="63"/>
      <c r="BC84" s="13"/>
      <c r="BD84" s="14" t="str">
        <f>$B$3</f>
        <v/>
      </c>
      <c r="BE84" s="15" t="s">
        <v>25</v>
      </c>
      <c r="BF84" s="16"/>
      <c r="BG84" s="13"/>
      <c r="BH84" s="13"/>
      <c r="BI84" s="14" t="str">
        <f>$B$3</f>
        <v/>
      </c>
      <c r="BJ84" s="13"/>
      <c r="BK84" s="15" t="s">
        <v>8</v>
      </c>
      <c r="BL84" s="16"/>
      <c r="BM84" s="16"/>
      <c r="BN84" s="13"/>
      <c r="BO84" s="13"/>
      <c r="BP84" s="14" t="str">
        <f>$B$3</f>
        <v/>
      </c>
      <c r="BQ84" s="15" t="s">
        <v>25</v>
      </c>
      <c r="BR84" s="16"/>
      <c r="BS84" s="13"/>
      <c r="BT84" s="13"/>
      <c r="BU84" s="14" t="str">
        <f>$B$3</f>
        <v/>
      </c>
      <c r="BV84" s="15" t="s">
        <v>25</v>
      </c>
      <c r="BW84" s="16"/>
      <c r="BX84" s="13"/>
      <c r="BY84" s="13"/>
      <c r="BZ84" s="14" t="str">
        <f>$B$3</f>
        <v/>
      </c>
      <c r="CA84" s="13"/>
      <c r="CB84" s="15" t="s">
        <v>8</v>
      </c>
      <c r="CC84" s="16"/>
      <c r="CD84" s="16"/>
      <c r="CE84" s="13"/>
      <c r="CF84" s="13"/>
      <c r="CG84" s="14" t="str">
        <f>$B$3</f>
        <v/>
      </c>
      <c r="CH84" s="13"/>
      <c r="CI84" s="13"/>
      <c r="CJ84" s="13"/>
      <c r="CK84" s="13"/>
      <c r="CL84" s="13"/>
      <c r="CM84" s="380" t="s">
        <v>8</v>
      </c>
      <c r="CN84" s="380"/>
      <c r="CO84" s="16"/>
      <c r="CP84" s="16"/>
      <c r="CQ84" s="16"/>
    </row>
    <row r="85" spans="1:95" ht="30" customHeight="1" thickBo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6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</row>
    <row r="86" spans="1:95" ht="30" customHeight="1" x14ac:dyDescent="0.15">
      <c r="A86" s="161" t="str">
        <f>IF($A$5="","",$A$5)</f>
        <v>no.</v>
      </c>
      <c r="B86" s="158" t="str">
        <f>IF($B$5="","",$B$5)</f>
        <v>氏名</v>
      </c>
      <c r="C86" s="252" t="str">
        <f>IF($C$5="","",$C$5)</f>
        <v>ふりがな</v>
      </c>
      <c r="D86" s="178" t="str">
        <f>IF($D$5="","",$D$5)</f>
        <v>生年月日</v>
      </c>
      <c r="E86" s="181" t="str">
        <f>IF($E$5="","",$E$5)</f>
        <v>形態</v>
      </c>
      <c r="F86" s="182"/>
      <c r="G86" s="13"/>
      <c r="H86" s="161" t="str">
        <f>IF($H$5="","",$H$5)</f>
        <v>no.</v>
      </c>
      <c r="I86" s="158" t="str">
        <f>IF($I$5="","",$I$5)</f>
        <v>氏名</v>
      </c>
      <c r="J86" s="210" t="str">
        <f>IF($J$5="","",$J$5)</f>
        <v>ポジション</v>
      </c>
      <c r="K86" s="211"/>
      <c r="L86" s="181" t="str">
        <f>IF($L$5="","",$L$5)</f>
        <v>形態</v>
      </c>
      <c r="M86" s="182"/>
      <c r="N86" s="13"/>
      <c r="O86" s="161" t="str">
        <f>IF($O$5="","",$O$5)</f>
        <v>no.</v>
      </c>
      <c r="P86" s="158" t="str">
        <f>IF($P$5="","",$P$5)</f>
        <v>氏名</v>
      </c>
      <c r="Q86" s="158" t="str">
        <f>IF($Q$5="","",$Q$5)</f>
        <v>都道府県</v>
      </c>
      <c r="R86" s="178" t="str">
        <f>IF($R$5="","",$R$5)</f>
        <v>利き腕</v>
      </c>
      <c r="S86" s="181" t="str">
        <f>IF($S$5="","",$S$5)</f>
        <v>形態</v>
      </c>
      <c r="T86" s="182"/>
      <c r="U86" s="13"/>
      <c r="V86" s="161" t="str">
        <f>IF($V$5="","",$V$5)</f>
        <v>no.</v>
      </c>
      <c r="W86" s="158" t="str">
        <f>IF($W$5="","",$W$5)</f>
        <v>氏名</v>
      </c>
      <c r="X86" s="297" t="str">
        <f>IF($X$5="","",$X$5)</f>
        <v>スピード</v>
      </c>
      <c r="Y86" s="298"/>
      <c r="Z86" s="298"/>
      <c r="AA86" s="299"/>
      <c r="AB86" s="13"/>
      <c r="AC86" s="161" t="str">
        <f>IF($AC$5="","",$AC$5)</f>
        <v>no.</v>
      </c>
      <c r="AD86" s="158" t="str">
        <f>IF($AD$5="","",$AD$5)</f>
        <v>氏名</v>
      </c>
      <c r="AE86" s="311" t="str">
        <f>IF($AE$5="","",$AE$5)</f>
        <v>敏捷性</v>
      </c>
      <c r="AF86" s="312"/>
      <c r="AG86" s="312"/>
      <c r="AH86" s="313"/>
      <c r="AI86" s="13"/>
      <c r="AJ86" s="161" t="str">
        <f>IF($AJ$5="","",$AJ$5)</f>
        <v>no.</v>
      </c>
      <c r="AK86" s="158" t="str">
        <f>IF($AK$5="","",$AK$5)</f>
        <v>氏名</v>
      </c>
      <c r="AL86" s="205" t="str">
        <f>IF($AL$5="","",$AL$5)</f>
        <v>パワー</v>
      </c>
      <c r="AM86" s="187"/>
      <c r="AN86" s="187"/>
      <c r="AO86" s="188"/>
      <c r="AP86" s="13"/>
      <c r="AQ86" s="161" t="str">
        <f>IF($AQ$5="","",$AQ$5)</f>
        <v>no.</v>
      </c>
      <c r="AR86" s="158" t="str">
        <f>IF($AR$5="","",$AR$5)</f>
        <v>氏名</v>
      </c>
      <c r="AS86" s="205" t="str">
        <f>IF($AS$5="","",$AS$5)</f>
        <v>パワー</v>
      </c>
      <c r="AT86" s="187"/>
      <c r="AU86" s="187"/>
      <c r="AV86" s="188"/>
      <c r="AW86" s="13"/>
      <c r="AX86" s="161" t="str">
        <f>IF($AX$5="","",$AX$5)</f>
        <v>no.</v>
      </c>
      <c r="AY86" s="167" t="str">
        <f>IF($AY$5="","",$AY$5)</f>
        <v>氏名</v>
      </c>
      <c r="AZ86" s="187" t="str">
        <f>IF($AZ$5="","",$AZ$5)</f>
        <v>パワー</v>
      </c>
      <c r="BA86" s="188"/>
      <c r="BB86" s="65"/>
      <c r="BC86" s="161" t="str">
        <f>IF($BC$5="","",$BC$5)</f>
        <v>no.</v>
      </c>
      <c r="BD86" s="167" t="str">
        <f>IF($BD$5="","",$BD$5)</f>
        <v>氏名</v>
      </c>
      <c r="BE86" s="187" t="str">
        <f>IF($BE$5="","",$BE$5)</f>
        <v>パワー</v>
      </c>
      <c r="BF86" s="188"/>
      <c r="BG86" s="13"/>
      <c r="BH86" s="161" t="str">
        <f>IF($BH$5="","",$BH$5)</f>
        <v>no.</v>
      </c>
      <c r="BI86" s="158" t="str">
        <f>IF($BI$5="","",$BI$5)</f>
        <v>氏名</v>
      </c>
      <c r="BJ86" s="189" t="str">
        <f>IF($BJ$5="","",$BJ$5)</f>
        <v>柔軟性</v>
      </c>
      <c r="BK86" s="190"/>
      <c r="BL86" s="190"/>
      <c r="BM86" s="191"/>
      <c r="BN86" s="13"/>
      <c r="BO86" s="161" t="str">
        <f>IF($BO$5="","",$BO$5)</f>
        <v>no.</v>
      </c>
      <c r="BP86" s="167" t="str">
        <f>IF($BP$5="","",$BP$5)</f>
        <v>氏名</v>
      </c>
      <c r="BQ86" s="189" t="str">
        <f>IF($BQ$5="","",$BQ$5)</f>
        <v>柔軟性</v>
      </c>
      <c r="BR86" s="191"/>
      <c r="BS86" s="13"/>
      <c r="BT86" s="161" t="str">
        <f>IF($BT$5="","",$BT$5)</f>
        <v>no.</v>
      </c>
      <c r="BU86" s="167" t="str">
        <f>IF($BU$5="","",$BU$5)</f>
        <v>氏名</v>
      </c>
      <c r="BV86" s="303" t="str">
        <f>IF($BV$5="","",$BV$5)</f>
        <v>持久力</v>
      </c>
      <c r="BW86" s="304"/>
      <c r="BX86" s="13"/>
      <c r="BY86" s="161" t="str">
        <f>IF($BY$5="","",$BY$5)</f>
        <v>no.</v>
      </c>
      <c r="BZ86" s="167" t="str">
        <f>IF($BZ$5="","",$BZ$5)</f>
        <v>氏名</v>
      </c>
      <c r="CA86" s="172" t="str">
        <f>IF($CA$5="","",$CA$5)</f>
        <v>筋力</v>
      </c>
      <c r="CB86" s="172"/>
      <c r="CC86" s="172"/>
      <c r="CD86" s="173"/>
      <c r="CE86" s="13"/>
      <c r="CF86" s="161" t="str">
        <f>IF($CF$5="","",$CF$5)</f>
        <v>no.</v>
      </c>
      <c r="CG86" s="167" t="str">
        <f>IF($CG$5="","",$CG$5)</f>
        <v>氏名</v>
      </c>
      <c r="CH86" s="171" t="str">
        <f>IF($CH$5="","",$CH$5)</f>
        <v>カテゴリー</v>
      </c>
      <c r="CI86" s="172"/>
      <c r="CJ86" s="172"/>
      <c r="CK86" s="172"/>
      <c r="CL86" s="172"/>
      <c r="CM86" s="172"/>
      <c r="CN86" s="172"/>
      <c r="CO86" s="172"/>
      <c r="CP86" s="172"/>
      <c r="CQ86" s="173"/>
    </row>
    <row r="87" spans="1:95" ht="30" customHeight="1" x14ac:dyDescent="0.15">
      <c r="A87" s="162"/>
      <c r="B87" s="159"/>
      <c r="C87" s="253"/>
      <c r="D87" s="179"/>
      <c r="E87" s="183"/>
      <c r="F87" s="184"/>
      <c r="G87" s="13"/>
      <c r="H87" s="162"/>
      <c r="I87" s="159"/>
      <c r="J87" s="163"/>
      <c r="K87" s="212"/>
      <c r="L87" s="183"/>
      <c r="M87" s="184"/>
      <c r="N87" s="13"/>
      <c r="O87" s="162"/>
      <c r="P87" s="159"/>
      <c r="Q87" s="159"/>
      <c r="R87" s="179"/>
      <c r="S87" s="183"/>
      <c r="T87" s="184"/>
      <c r="U87" s="13"/>
      <c r="V87" s="162"/>
      <c r="W87" s="159"/>
      <c r="X87" s="300"/>
      <c r="Y87" s="301"/>
      <c r="Z87" s="301"/>
      <c r="AA87" s="302"/>
      <c r="AB87" s="13"/>
      <c r="AC87" s="162"/>
      <c r="AD87" s="159"/>
      <c r="AE87" s="314"/>
      <c r="AF87" s="315"/>
      <c r="AG87" s="315"/>
      <c r="AH87" s="316"/>
      <c r="AI87" s="13"/>
      <c r="AJ87" s="162"/>
      <c r="AK87" s="159"/>
      <c r="AL87" s="238" t="str">
        <f>IF($AL$6="","",$AL$6)</f>
        <v>下肢</v>
      </c>
      <c r="AM87" s="239"/>
      <c r="AN87" s="239"/>
      <c r="AO87" s="240"/>
      <c r="AP87" s="13"/>
      <c r="AQ87" s="162"/>
      <c r="AR87" s="159"/>
      <c r="AS87" s="238" t="str">
        <f>IF($AS$6="","",$AS$6)</f>
        <v>下肢</v>
      </c>
      <c r="AT87" s="239"/>
      <c r="AU87" s="239"/>
      <c r="AV87" s="240"/>
      <c r="AW87" s="13"/>
      <c r="AX87" s="162"/>
      <c r="AY87" s="168"/>
      <c r="AZ87" s="239" t="str">
        <f>IF($AZ$6="","",$AZ$6)</f>
        <v>下肢</v>
      </c>
      <c r="BA87" s="240"/>
      <c r="BB87" s="65"/>
      <c r="BC87" s="162"/>
      <c r="BD87" s="168"/>
      <c r="BE87" s="239" t="str">
        <f>IF($BE$6="","",$BE$6)</f>
        <v>上肢</v>
      </c>
      <c r="BF87" s="240"/>
      <c r="BG87" s="13"/>
      <c r="BH87" s="162"/>
      <c r="BI87" s="159"/>
      <c r="BJ87" s="241" t="str">
        <f>IF($BJ$6="","",$BJ$6)</f>
        <v>肩関節</v>
      </c>
      <c r="BK87" s="242"/>
      <c r="BL87" s="241" t="s">
        <v>33</v>
      </c>
      <c r="BM87" s="243"/>
      <c r="BN87" s="13"/>
      <c r="BO87" s="162"/>
      <c r="BP87" s="168"/>
      <c r="BQ87" s="241" t="str">
        <f>IF($BQ$6="","",$BQ$6)</f>
        <v>動的</v>
      </c>
      <c r="BR87" s="243"/>
      <c r="BS87" s="13"/>
      <c r="BT87" s="162"/>
      <c r="BU87" s="168"/>
      <c r="BV87" s="305"/>
      <c r="BW87" s="306"/>
      <c r="BX87" s="13"/>
      <c r="BY87" s="162"/>
      <c r="BZ87" s="168"/>
      <c r="CA87" s="175"/>
      <c r="CB87" s="175"/>
      <c r="CC87" s="175"/>
      <c r="CD87" s="176"/>
      <c r="CE87" s="13"/>
      <c r="CF87" s="162"/>
      <c r="CG87" s="168"/>
      <c r="CH87" s="174"/>
      <c r="CI87" s="175"/>
      <c r="CJ87" s="175"/>
      <c r="CK87" s="175"/>
      <c r="CL87" s="175"/>
      <c r="CM87" s="175"/>
      <c r="CN87" s="175"/>
      <c r="CO87" s="175"/>
      <c r="CP87" s="175"/>
      <c r="CQ87" s="176"/>
    </row>
    <row r="88" spans="1:95" ht="30" customHeight="1" x14ac:dyDescent="0.15">
      <c r="A88" s="162"/>
      <c r="B88" s="159"/>
      <c r="C88" s="253"/>
      <c r="D88" s="180"/>
      <c r="E88" s="17" t="str">
        <f>IF($E$7="","",$E$7)</f>
        <v>身長</v>
      </c>
      <c r="F88" s="18" t="str">
        <f>IF($F$7="","",$F$7)</f>
        <v>体重</v>
      </c>
      <c r="G88" s="13"/>
      <c r="H88" s="162"/>
      <c r="I88" s="159"/>
      <c r="J88" s="163"/>
      <c r="K88" s="212"/>
      <c r="L88" s="37" t="str">
        <f>IF($L$7="","",$L$7)</f>
        <v>上腕背部皮脂厚</v>
      </c>
      <c r="M88" s="38" t="str">
        <f>IF($M$7="","",$M$7)</f>
        <v>肩甲骨下角皮脂厚</v>
      </c>
      <c r="N88" s="13"/>
      <c r="O88" s="162"/>
      <c r="P88" s="159"/>
      <c r="Q88" s="159"/>
      <c r="R88" s="180"/>
      <c r="S88" s="185" t="str">
        <f>IF($S$7="","",$S$7)</f>
        <v>指高</v>
      </c>
      <c r="T88" s="186"/>
      <c r="U88" s="13"/>
      <c r="V88" s="162"/>
      <c r="W88" s="163"/>
      <c r="X88" s="263" t="str">
        <f>IF($X$7="","",$X$7)</f>
        <v>20ｍスプリント</v>
      </c>
      <c r="Y88" s="264"/>
      <c r="Z88" s="264"/>
      <c r="AA88" s="265"/>
      <c r="AB88" s="13"/>
      <c r="AC88" s="162"/>
      <c r="AD88" s="163"/>
      <c r="AE88" s="317" t="str">
        <f>IF($AE$7="","",$AE$7)</f>
        <v>プロアジリティー</v>
      </c>
      <c r="AF88" s="318"/>
      <c r="AG88" s="318"/>
      <c r="AH88" s="319"/>
      <c r="AI88" s="13"/>
      <c r="AJ88" s="162"/>
      <c r="AK88" s="163"/>
      <c r="AL88" s="206" t="str">
        <f>IF($AL$7="","",$AL$7)</f>
        <v>垂直跳び</v>
      </c>
      <c r="AM88" s="207"/>
      <c r="AN88" s="165" t="str">
        <f>IF($AN$7="","",$AN$7)</f>
        <v>ランニングジャンプ</v>
      </c>
      <c r="AO88" s="166"/>
      <c r="AP88" s="13"/>
      <c r="AQ88" s="162"/>
      <c r="AR88" s="163"/>
      <c r="AS88" s="206" t="str">
        <f>IF($AS$7="","",$AS$7)</f>
        <v>ブロックジャンプ（右方向へ）</v>
      </c>
      <c r="AT88" s="207"/>
      <c r="AU88" s="165" t="str">
        <f>IF($AU$7="","",$AU$7)</f>
        <v>ブロックジャンプ（左方向へ）</v>
      </c>
      <c r="AV88" s="166"/>
      <c r="AW88" s="13"/>
      <c r="AX88" s="162"/>
      <c r="AY88" s="168"/>
      <c r="AZ88" s="208" t="str">
        <f>IF($AZ$7="","",$AZ$7)</f>
        <v>両脚３回跳</v>
      </c>
      <c r="BA88" s="209"/>
      <c r="BB88" s="66"/>
      <c r="BC88" s="162"/>
      <c r="BD88" s="168"/>
      <c r="BE88" s="208" t="str">
        <f>IF($BE$7="","",$BE$7)</f>
        <v>オーバーヘッドスロー</v>
      </c>
      <c r="BF88" s="209"/>
      <c r="BG88" s="13"/>
      <c r="BH88" s="162"/>
      <c r="BI88" s="163"/>
      <c r="BJ88" s="203" t="str">
        <f>IF($BJ$7="","",$BJ$7)</f>
        <v>バッククラッチ</v>
      </c>
      <c r="BK88" s="204"/>
      <c r="BL88" s="67" t="s">
        <v>34</v>
      </c>
      <c r="BM88" s="68" t="s">
        <v>35</v>
      </c>
      <c r="BN88" s="13"/>
      <c r="BO88" s="162"/>
      <c r="BP88" s="168"/>
      <c r="BQ88" s="307" t="str">
        <f>IF($BQ$7="","",$BQ$7)</f>
        <v>片脚ファンクショナルリーチ</v>
      </c>
      <c r="BR88" s="308"/>
      <c r="BS88" s="13"/>
      <c r="BT88" s="162"/>
      <c r="BU88" s="168"/>
      <c r="BV88" s="69" t="str">
        <f>IF($BV$7="","",$BV$7)</f>
        <v>YO-YO　テスト</v>
      </c>
      <c r="BW88" s="70" t="str">
        <f>IF($BW$7="","",$BW$7)</f>
        <v>30秒シットアップ</v>
      </c>
      <c r="BX88" s="13"/>
      <c r="BY88" s="162"/>
      <c r="BZ88" s="168"/>
      <c r="CA88" s="156" t="str">
        <f>IF($CA$7="","",$CA$7)</f>
        <v>握力（右）</v>
      </c>
      <c r="CB88" s="157"/>
      <c r="CC88" s="201" t="str">
        <f>IF($CC$7="","",$CC$7)</f>
        <v>握力（左）</v>
      </c>
      <c r="CD88" s="202"/>
      <c r="CE88" s="13"/>
      <c r="CF88" s="162"/>
      <c r="CG88" s="168"/>
      <c r="CH88" s="155" t="str">
        <f>IF($CH$7="","",$CH$7)</f>
        <v>選抜選出歴</v>
      </c>
      <c r="CI88" s="156"/>
      <c r="CJ88" s="156"/>
      <c r="CK88" s="156"/>
      <c r="CL88" s="157"/>
      <c r="CM88" s="377" t="str">
        <f>IF($CM$7="","",$CM$7)</f>
        <v>日本代表選出歴</v>
      </c>
      <c r="CN88" s="378"/>
      <c r="CO88" s="378"/>
      <c r="CP88" s="378"/>
      <c r="CQ88" s="379"/>
    </row>
    <row r="89" spans="1:95" ht="30" customHeight="1" x14ac:dyDescent="0.15">
      <c r="A89" s="162"/>
      <c r="B89" s="159"/>
      <c r="C89" s="253"/>
      <c r="D89" s="180"/>
      <c r="E89" s="19"/>
      <c r="F89" s="20"/>
      <c r="G89" s="13"/>
      <c r="H89" s="162"/>
      <c r="I89" s="159"/>
      <c r="J89" s="163"/>
      <c r="K89" s="212"/>
      <c r="L89" s="39"/>
      <c r="M89" s="20"/>
      <c r="N89" s="13"/>
      <c r="O89" s="162"/>
      <c r="P89" s="159"/>
      <c r="Q89" s="159"/>
      <c r="R89" s="180"/>
      <c r="S89" s="42" t="str">
        <f>IF($S$8="","",$S$8)</f>
        <v>片手</v>
      </c>
      <c r="T89" s="43" t="str">
        <f>IF($T$8="","",$T$8)</f>
        <v>両手</v>
      </c>
      <c r="U89" s="13"/>
      <c r="V89" s="162"/>
      <c r="W89" s="163"/>
      <c r="X89" s="51" t="str">
        <f>IF($X$8="","",$X$8)</f>
        <v>1st（10m）</v>
      </c>
      <c r="Y89" s="52" t="str">
        <f>IF($Y$8="","",$Y$8)</f>
        <v>1st（20m）</v>
      </c>
      <c r="Z89" s="53" t="str">
        <f>IF($Z$8="","",$Z$8)</f>
        <v>2nd（10m）</v>
      </c>
      <c r="AA89" s="54" t="str">
        <f>IF($AA$8="","",$AA$8)</f>
        <v>2nd（20m）</v>
      </c>
      <c r="AB89" s="13"/>
      <c r="AC89" s="162"/>
      <c r="AD89" s="163"/>
      <c r="AE89" s="320" t="str">
        <f>IF($AE$8="","",$AE$8)</f>
        <v>1st</v>
      </c>
      <c r="AF89" s="321"/>
      <c r="AG89" s="322" t="str">
        <f>IF($AG$8="","",$AG$8)</f>
        <v>2nd</v>
      </c>
      <c r="AH89" s="323"/>
      <c r="AI89" s="13"/>
      <c r="AJ89" s="162"/>
      <c r="AK89" s="163"/>
      <c r="AL89" s="71" t="str">
        <f>IF($AL$8="","",$AL$8)</f>
        <v>1st</v>
      </c>
      <c r="AM89" s="72" t="str">
        <f>IF($AM$8="","",$AM$8)</f>
        <v>2nd</v>
      </c>
      <c r="AN89" s="73" t="str">
        <f>IF($AN$8="","",$AN$8)</f>
        <v>1st</v>
      </c>
      <c r="AO89" s="74" t="str">
        <f>IF($AO$8="","",$AO$8)</f>
        <v>2nd</v>
      </c>
      <c r="AP89" s="13"/>
      <c r="AQ89" s="162"/>
      <c r="AR89" s="163"/>
      <c r="AS89" s="71" t="str">
        <f>IF($AS$8="","",$AS$8)</f>
        <v>1st</v>
      </c>
      <c r="AT89" s="72" t="str">
        <f>IF($AT$8="","",$AT$8)</f>
        <v>2nd</v>
      </c>
      <c r="AU89" s="73" t="str">
        <f>IF($AU$8="","",$AU$8)</f>
        <v>1st</v>
      </c>
      <c r="AV89" s="74" t="str">
        <f>IF($AV$8="","",$AV$8)</f>
        <v>2nd</v>
      </c>
      <c r="AW89" s="13"/>
      <c r="AX89" s="162"/>
      <c r="AY89" s="168"/>
      <c r="AZ89" s="75" t="str">
        <f>IF($AZ$8="","",$AZ$8)</f>
        <v>1st</v>
      </c>
      <c r="BA89" s="76" t="str">
        <f>IF($BA$8="","",$BA$8)</f>
        <v>2nd</v>
      </c>
      <c r="BB89" s="77"/>
      <c r="BC89" s="162"/>
      <c r="BD89" s="168"/>
      <c r="BE89" s="75" t="str">
        <f>IF($BE$8="","",$BE$8)</f>
        <v>1st</v>
      </c>
      <c r="BF89" s="76" t="str">
        <f>IF($BF$8="","",$BF$8)</f>
        <v>2nd</v>
      </c>
      <c r="BG89" s="13"/>
      <c r="BH89" s="162"/>
      <c r="BI89" s="163"/>
      <c r="BJ89" s="78" t="str">
        <f>IF($BJ$8="","",$BJ$8)</f>
        <v>右上</v>
      </c>
      <c r="BK89" s="79" t="str">
        <f>IF($BK$8="","",$BK$8)</f>
        <v>左上</v>
      </c>
      <c r="BL89" s="80"/>
      <c r="BM89" s="81"/>
      <c r="BN89" s="13"/>
      <c r="BO89" s="162"/>
      <c r="BP89" s="168"/>
      <c r="BQ89" s="80" t="str">
        <f>IF($BQ$8="","",$BQ$8)</f>
        <v>右手</v>
      </c>
      <c r="BR89" s="82" t="str">
        <f>IF($BR$8="","",$BR$8)</f>
        <v>左手</v>
      </c>
      <c r="BS89" s="13"/>
      <c r="BT89" s="162"/>
      <c r="BU89" s="168"/>
      <c r="BV89" s="83"/>
      <c r="BW89" s="84"/>
      <c r="BX89" s="13"/>
      <c r="BY89" s="162"/>
      <c r="BZ89" s="168"/>
      <c r="CA89" s="85" t="str">
        <f>IF($CA$8="","",$CA$8)</f>
        <v>1st</v>
      </c>
      <c r="CB89" s="86" t="str">
        <f>IF($CB$8="","",$CB$8)</f>
        <v>2nd</v>
      </c>
      <c r="CC89" s="87" t="str">
        <f>IF($CC$8="","",$CC$8)</f>
        <v>1st</v>
      </c>
      <c r="CD89" s="88" t="str">
        <f>IF($CD$8="","",$CD$8)</f>
        <v>2nd</v>
      </c>
      <c r="CE89" s="13"/>
      <c r="CF89" s="162"/>
      <c r="CG89" s="168"/>
      <c r="CH89" s="85" t="str">
        <f>IF($CH$8="","",$CH$8)</f>
        <v>EA</v>
      </c>
      <c r="CI89" s="89" t="str">
        <f>IF($CI$8="","",$CI$8)</f>
        <v>JHT</v>
      </c>
      <c r="CJ89" s="89" t="str">
        <f>IF($CJ$8="","",$CJ$8)</f>
        <v>JH</v>
      </c>
      <c r="CK89" s="89" t="str">
        <f>IF($CK$8="","",$CK$8)</f>
        <v>H</v>
      </c>
      <c r="CL89" s="90" t="str">
        <f>IF($CL$8="","",$CL$8)</f>
        <v>Univ</v>
      </c>
      <c r="CM89" s="90" t="str">
        <f>IF($CM$8="","",$CM$8)</f>
        <v>U16／17</v>
      </c>
      <c r="CN89" s="90" t="str">
        <f>IF($CN$8="","",$CN$8)</f>
        <v>U18／19</v>
      </c>
      <c r="CO89" s="91" t="str">
        <f>IF($CO$8="","",$CO$8)</f>
        <v>U20／21</v>
      </c>
      <c r="CP89" s="91" t="str">
        <f>IF($CP$8="","",$CP$8)</f>
        <v>U23</v>
      </c>
      <c r="CQ89" s="92" t="str">
        <f>IF($CQ$8="","",$CQ$8)</f>
        <v>JPN</v>
      </c>
    </row>
    <row r="90" spans="1:95" ht="30" customHeight="1" x14ac:dyDescent="0.15">
      <c r="A90" s="162"/>
      <c r="B90" s="160"/>
      <c r="C90" s="253"/>
      <c r="D90" s="180"/>
      <c r="E90" s="122" t="str">
        <f>IF($E$9="","",$E$9)</f>
        <v>cm</v>
      </c>
      <c r="F90" s="123" t="str">
        <f>IF($F$9="","",$F$9)</f>
        <v>kg</v>
      </c>
      <c r="G90" s="13"/>
      <c r="H90" s="162"/>
      <c r="I90" s="160"/>
      <c r="J90" s="164"/>
      <c r="K90" s="213"/>
      <c r="L90" s="126" t="str">
        <f>IF($L$9="","",$L$9)</f>
        <v>mm</v>
      </c>
      <c r="M90" s="127" t="str">
        <f>IF($M$9="","",$M$9)</f>
        <v>mm</v>
      </c>
      <c r="N90" s="13"/>
      <c r="O90" s="162"/>
      <c r="P90" s="160"/>
      <c r="Q90" s="160"/>
      <c r="R90" s="180"/>
      <c r="S90" s="129" t="str">
        <f>IF($S$9="","",$S$9)</f>
        <v>cm</v>
      </c>
      <c r="T90" s="130" t="str">
        <f>IF($T$9="","",$T$9)</f>
        <v>cm</v>
      </c>
      <c r="U90" s="13"/>
      <c r="V90" s="162"/>
      <c r="W90" s="164"/>
      <c r="X90" s="131" t="str">
        <f>IF($X$9="","",$X$9)</f>
        <v>sec</v>
      </c>
      <c r="Y90" s="132" t="str">
        <f>IF($Y$9="","",$Y$9)</f>
        <v>sec</v>
      </c>
      <c r="Z90" s="133" t="str">
        <f>IF($Z$9="","",$Z$9)</f>
        <v>sec</v>
      </c>
      <c r="AA90" s="134" t="str">
        <f>IF($AA$9="","",$AA$9)</f>
        <v>sec</v>
      </c>
      <c r="AB90" s="13"/>
      <c r="AC90" s="162"/>
      <c r="AD90" s="164"/>
      <c r="AE90" s="324" t="str">
        <f>IF($AE$9="","",$AE$9)</f>
        <v>sec</v>
      </c>
      <c r="AF90" s="325"/>
      <c r="AG90" s="309" t="str">
        <f>IF($AG$9="","",$AG$9)</f>
        <v>sec</v>
      </c>
      <c r="AH90" s="310"/>
      <c r="AI90" s="13"/>
      <c r="AJ90" s="162"/>
      <c r="AK90" s="164"/>
      <c r="AL90" s="135" t="str">
        <f>IF($AL$9="","",$AL$9)</f>
        <v>cm</v>
      </c>
      <c r="AM90" s="136" t="str">
        <f>IF($AM$9="","",$AM$9)</f>
        <v>cm</v>
      </c>
      <c r="AN90" s="137" t="str">
        <f>IF($AN$9="","",$AN$9)</f>
        <v>cm</v>
      </c>
      <c r="AO90" s="138" t="str">
        <f>IF($AO$9="","",$AO$9)</f>
        <v>cm</v>
      </c>
      <c r="AP90" s="13"/>
      <c r="AQ90" s="162"/>
      <c r="AR90" s="164"/>
      <c r="AS90" s="135" t="str">
        <f>IF($AS$9="","",$AS$9)</f>
        <v>cm</v>
      </c>
      <c r="AT90" s="136" t="str">
        <f>IF($AT$9="","",$AT$9)</f>
        <v>cm</v>
      </c>
      <c r="AU90" s="137" t="str">
        <f>IF($AU$9="","",$AU$9)</f>
        <v>cm</v>
      </c>
      <c r="AV90" s="138" t="str">
        <f>IF($AV$9="","",$AV$9)</f>
        <v>cm</v>
      </c>
      <c r="AW90" s="13"/>
      <c r="AX90" s="162"/>
      <c r="AY90" s="169"/>
      <c r="AZ90" s="139" t="str">
        <f>IF($AZ$9="","",$AZ$9)</f>
        <v>m</v>
      </c>
      <c r="BA90" s="140" t="str">
        <f>IF($BA$9="","",$BA$9)</f>
        <v>m</v>
      </c>
      <c r="BB90" s="93"/>
      <c r="BC90" s="162"/>
      <c r="BD90" s="169"/>
      <c r="BE90" s="139" t="str">
        <f>IF($BE$9="","",$BE$9)</f>
        <v>m</v>
      </c>
      <c r="BF90" s="141" t="str">
        <f>IF($BF$9="","",$BF$9)</f>
        <v>m</v>
      </c>
      <c r="BG90" s="13"/>
      <c r="BH90" s="162"/>
      <c r="BI90" s="164"/>
      <c r="BJ90" s="142" t="str">
        <f>IF($BJ$9="","",$BJ$9)</f>
        <v>cm</v>
      </c>
      <c r="BK90" s="143" t="str">
        <f>IF($BK$9="","",$BK$9)</f>
        <v>cm</v>
      </c>
      <c r="BL90" s="144" t="str">
        <f>IF($BL$9="","",$BL$9)</f>
        <v>cm</v>
      </c>
      <c r="BM90" s="145" t="str">
        <f>IF($BM$9="","",$BM$9)</f>
        <v>cm</v>
      </c>
      <c r="BN90" s="13"/>
      <c r="BO90" s="162"/>
      <c r="BP90" s="169"/>
      <c r="BQ90" s="143" t="str">
        <f>IF($BQ$9="","",$BQ$9)</f>
        <v>cm</v>
      </c>
      <c r="BR90" s="145" t="str">
        <f>IF($BR$9="","",$BR$9)</f>
        <v>cm</v>
      </c>
      <c r="BS90" s="13"/>
      <c r="BT90" s="162"/>
      <c r="BU90" s="169"/>
      <c r="BV90" s="147" t="str">
        <f>IF($BV$9="","",$BV$9)</f>
        <v>m</v>
      </c>
      <c r="BW90" s="94" t="str">
        <f>IF($BW$9="","",$BW$9)</f>
        <v>回</v>
      </c>
      <c r="BX90" s="13"/>
      <c r="BY90" s="162"/>
      <c r="BZ90" s="169"/>
      <c r="CA90" s="148" t="str">
        <f>IF($CA$9="","",$CA$9)</f>
        <v>kg</v>
      </c>
      <c r="CB90" s="149" t="str">
        <f>IF($CB$9="","",$CB$9)</f>
        <v>kg</v>
      </c>
      <c r="CC90" s="149" t="str">
        <f>IF($CC$9="","",$CC$9)</f>
        <v>kg</v>
      </c>
      <c r="CD90" s="150" t="str">
        <f>IF($CD$9="","",$CD$9)</f>
        <v>kg</v>
      </c>
      <c r="CE90" s="13"/>
      <c r="CF90" s="162"/>
      <c r="CG90" s="169"/>
      <c r="CH90" s="95" t="str">
        <f>IF($CH$9="","",$CH$9)</f>
        <v>年</v>
      </c>
      <c r="CI90" s="95" t="str">
        <f>IF($CI$9="","",$CI$9)</f>
        <v>年</v>
      </c>
      <c r="CJ90" s="95" t="str">
        <f>IF($CJ$9="","",$CJ$9)</f>
        <v>年</v>
      </c>
      <c r="CK90" s="95" t="str">
        <f>IF($CK$9="","",$CK$9)</f>
        <v>年</v>
      </c>
      <c r="CL90" s="95" t="str">
        <f>IF($CL$9="","",$CL$9)</f>
        <v>年</v>
      </c>
      <c r="CM90" s="95" t="str">
        <f>IF($CM$9="","",$CM$9)</f>
        <v>年</v>
      </c>
      <c r="CN90" s="95" t="str">
        <f>IF($CN$9="","",$CN$9)</f>
        <v>年</v>
      </c>
      <c r="CO90" s="95" t="str">
        <f>IF($CO$9="","",$CO$9)</f>
        <v>年</v>
      </c>
      <c r="CP90" s="95" t="str">
        <f>IF($CP$9="","",$CP$9)</f>
        <v>年</v>
      </c>
      <c r="CQ90" s="96" t="str">
        <f>IF($CQ$9="","",$CQ$9)</f>
        <v>年</v>
      </c>
    </row>
    <row r="91" spans="1:95" ht="30" customHeight="1" x14ac:dyDescent="0.15">
      <c r="A91" s="21" t="str">
        <f>IF($A$10="","",$A$10)</f>
        <v/>
      </c>
      <c r="B91" s="22" t="str">
        <f>IF($B$10="","",$B$10)</f>
        <v/>
      </c>
      <c r="C91" s="22" t="str">
        <f>IF($C$10="","",$C$10)</f>
        <v>ひらがな</v>
      </c>
      <c r="D91" s="23" t="str">
        <f>IF($D$10="","",$D$10)</f>
        <v>西暦</v>
      </c>
      <c r="E91" s="24" t="str">
        <f>IF($E$10="","",$E$10)</f>
        <v>小数点第一位</v>
      </c>
      <c r="F91" s="25" t="str">
        <f>IF($F$10="","",$F$10)</f>
        <v>小数点第二位</v>
      </c>
      <c r="G91" s="13"/>
      <c r="H91" s="21" t="str">
        <f>IF($H$10="","",$H$10)</f>
        <v/>
      </c>
      <c r="I91" s="112" t="str">
        <f>IF($I$10="","",$I$10)</f>
        <v/>
      </c>
      <c r="J91" s="236" t="str">
        <f>IF($J$10="","",$J$10)</f>
        <v>複数可</v>
      </c>
      <c r="K91" s="237"/>
      <c r="L91" s="24" t="str">
        <f>IF($L$10="","",$L$10)</f>
        <v>小数点第一位</v>
      </c>
      <c r="M91" s="25" t="str">
        <f>IF($M$10="","",$M$10)</f>
        <v>小数点第一位</v>
      </c>
      <c r="N91" s="13"/>
      <c r="O91" s="21" t="str">
        <f>IF($O$10="","",$O$10)</f>
        <v/>
      </c>
      <c r="P91" s="112" t="str">
        <f>IF($P$10="","",$P$10)</f>
        <v/>
      </c>
      <c r="Q91" s="22" t="str">
        <f>IF($Q$10="","",$Q$10)</f>
        <v>漢字</v>
      </c>
      <c r="R91" s="44" t="str">
        <f>IF($R$10="","",$R$10)</f>
        <v/>
      </c>
      <c r="S91" s="24" t="str">
        <f>IF($S$10="","",$S$10)</f>
        <v>小数点第一位</v>
      </c>
      <c r="T91" s="25" t="str">
        <f>IF($T$10="","",$T$10)</f>
        <v>小数点第一位</v>
      </c>
      <c r="U91" s="13"/>
      <c r="V91" s="21" t="str">
        <f>IF($V$10="","",$V$10)</f>
        <v/>
      </c>
      <c r="W91" s="55" t="str">
        <f>IF($W$10="","",$W$10)</f>
        <v/>
      </c>
      <c r="X91" s="24" t="str">
        <f>IF($X$10="","",$X$10)</f>
        <v>小数点第二位</v>
      </c>
      <c r="Y91" s="56" t="str">
        <f>IF($Y$10="","",$Y$10)</f>
        <v>小数点第二位</v>
      </c>
      <c r="Z91" s="56" t="str">
        <f>IF($Z$10="","",$Z$10)</f>
        <v>小数点第二位</v>
      </c>
      <c r="AA91" s="25" t="str">
        <f>IF($AA$10="","",$AA$10)</f>
        <v>小数点第二位</v>
      </c>
      <c r="AB91" s="13"/>
      <c r="AC91" s="21" t="str">
        <f>IF($AC$10="","",$AC$10)</f>
        <v/>
      </c>
      <c r="AD91" s="55" t="str">
        <f>IF($AD$10="","",$AD$10)</f>
        <v/>
      </c>
      <c r="AE91" s="370" t="str">
        <f>IF($AE$10="","",$AE$10)</f>
        <v>小数点第二位</v>
      </c>
      <c r="AF91" s="371"/>
      <c r="AG91" s="372" t="str">
        <f>IF($AG$10="","",$AG$10)</f>
        <v>小数点第二位</v>
      </c>
      <c r="AH91" s="373"/>
      <c r="AI91" s="13"/>
      <c r="AJ91" s="21" t="str">
        <f>IF($AJ$10="","",$AJ$10)</f>
        <v/>
      </c>
      <c r="AK91" s="55" t="str">
        <f>IF($AK$10="","",$AK$10)</f>
        <v/>
      </c>
      <c r="AL91" s="24" t="str">
        <f>IF($AL$10="","",$AL$10)</f>
        <v>小数点第零位</v>
      </c>
      <c r="AM91" s="56" t="str">
        <f>IF($AM$10="","",$AM$10)</f>
        <v>小数点第零位</v>
      </c>
      <c r="AN91" s="56" t="str">
        <f>IF($AN$10="","",$AN$10)</f>
        <v>小数点第零位</v>
      </c>
      <c r="AO91" s="25" t="str">
        <f>IF($AO$10="","",$AO$10)</f>
        <v>小数点第零位</v>
      </c>
      <c r="AP91" s="13"/>
      <c r="AQ91" s="21" t="str">
        <f>IF($AQ$10="","",$AQ$10)</f>
        <v/>
      </c>
      <c r="AR91" s="55" t="str">
        <f>IF($AR$10="","",$AR$10)</f>
        <v/>
      </c>
      <c r="AS91" s="24" t="str">
        <f>IF($AS$10="","",$AS$10)</f>
        <v>小数点第零位</v>
      </c>
      <c r="AT91" s="56" t="str">
        <f>IF($AT$10="","",$AT$10)</f>
        <v>小数点第零位</v>
      </c>
      <c r="AU91" s="56" t="str">
        <f>IF($AU$10="","",$AU$10)</f>
        <v>小数点第零位</v>
      </c>
      <c r="AV91" s="25" t="str">
        <f>IF($AV$10="","",$AV$10)</f>
        <v>小数点第零位</v>
      </c>
      <c r="AW91" s="13"/>
      <c r="AX91" s="21" t="str">
        <f>IF($AX$10="","",$AX$10)</f>
        <v/>
      </c>
      <c r="AY91" s="97" t="str">
        <f>IF($AY$10="","",$AY$10)</f>
        <v/>
      </c>
      <c r="AZ91" s="24" t="str">
        <f>IF($AZ$10="","",$AZ$10)</f>
        <v>小数点第二位</v>
      </c>
      <c r="BA91" s="25" t="str">
        <f>IF($BA$10="","",$BA$10)</f>
        <v>小数点第二位</v>
      </c>
      <c r="BB91" s="65"/>
      <c r="BC91" s="21" t="str">
        <f>IF($BC$10="","",$BC$10)</f>
        <v/>
      </c>
      <c r="BD91" s="97" t="str">
        <f>IF($BD$10="","",$BD$10)</f>
        <v/>
      </c>
      <c r="BE91" s="24" t="str">
        <f>IF($BE$10="","",$BE$10)</f>
        <v>小数点第二位</v>
      </c>
      <c r="BF91" s="25" t="str">
        <f>IF($BF$10="","",$BF$10)</f>
        <v>小数点第二位</v>
      </c>
      <c r="BG91" s="13"/>
      <c r="BH91" s="21" t="str">
        <f>IF($BH$10="","",$BH$10)</f>
        <v/>
      </c>
      <c r="BI91" s="55" t="str">
        <f>IF($BI$10="","",$BI$10)</f>
        <v/>
      </c>
      <c r="BJ91" s="24" t="str">
        <f>IF($BJ$10="","",$BJ$10)</f>
        <v>小数点第一位</v>
      </c>
      <c r="BK91" s="56" t="str">
        <f>IF($BK$10="","",$BK$10)</f>
        <v>小数点第一位</v>
      </c>
      <c r="BL91" s="56" t="str">
        <f>IF($BL$10="","",$BL$10)</f>
        <v>小数点第一位</v>
      </c>
      <c r="BM91" s="25" t="str">
        <f>IF($BM$10="","",$BM$10)</f>
        <v>小数点第一位</v>
      </c>
      <c r="BN91" s="13"/>
      <c r="BO91" s="21" t="str">
        <f>IF($BO$10="","",$BO$10)</f>
        <v/>
      </c>
      <c r="BP91" s="97" t="str">
        <f>IF($BP$10="","",$BP$10)</f>
        <v/>
      </c>
      <c r="BQ91" s="56" t="str">
        <f>IF($BQ$10="","",$BQ$10)</f>
        <v>小数点第一位</v>
      </c>
      <c r="BR91" s="25" t="str">
        <f>IF($BR$10="","",$BR$10)</f>
        <v>小数点第一位</v>
      </c>
      <c r="BS91" s="13"/>
      <c r="BT91" s="21" t="str">
        <f>IF($BT$10="","",$BT$10)</f>
        <v/>
      </c>
      <c r="BU91" s="97" t="str">
        <f>IF($BU$10="","",$BU$10)</f>
        <v/>
      </c>
      <c r="BV91" s="98" t="str">
        <f>IF($BV$10="","",$BV$10)</f>
        <v>小数点第零位</v>
      </c>
      <c r="BW91" s="25" t="str">
        <f>IF($BW$10="","",$BW$10)</f>
        <v>小数点第零位</v>
      </c>
      <c r="BX91" s="13"/>
      <c r="BY91" s="21" t="str">
        <f>IF($BY$10="","",$BY64)</f>
        <v/>
      </c>
      <c r="BZ91" s="97" t="str">
        <f>IF($BZ$10="","",$BZ64)</f>
        <v/>
      </c>
      <c r="CA91" s="98" t="str">
        <f>IF($CA$10="","",$CA64)</f>
        <v>小数点第一位</v>
      </c>
      <c r="CB91" s="56" t="str">
        <f>IF($CB$10="","",$CB$10)</f>
        <v>小数点第一位</v>
      </c>
      <c r="CC91" s="56" t="str">
        <f>IF($CC$10="","",$CC$10)</f>
        <v>小数点第一位</v>
      </c>
      <c r="CD91" s="25" t="str">
        <f>IF($CD$10="","",$CD$10)</f>
        <v>小数点第一位</v>
      </c>
      <c r="CE91" s="13"/>
      <c r="CF91" s="21" t="str">
        <f>IF($CF$10="","",$CF$10)</f>
        <v/>
      </c>
      <c r="CG91" s="97" t="str">
        <f>IF($CG$10="","",$CG$10)</f>
        <v/>
      </c>
      <c r="CH91" s="98" t="str">
        <f>IF($CH$10="","",$CH$10)</f>
        <v/>
      </c>
      <c r="CI91" s="56" t="str">
        <f>IF($CI$10="","",$CI$10)</f>
        <v/>
      </c>
      <c r="CJ91" s="56" t="str">
        <f>IF($CJ$10="","",$CJ$10)</f>
        <v/>
      </c>
      <c r="CK91" s="98" t="str">
        <f>IF($CK$10="","",$CK$10)</f>
        <v/>
      </c>
      <c r="CL91" s="99" t="str">
        <f>IF($CL$10="","",$CL$10)</f>
        <v/>
      </c>
      <c r="CM91" s="100"/>
      <c r="CN91" s="100" t="str">
        <f>IF($CN$10="","",$CN$10)</f>
        <v/>
      </c>
      <c r="CO91" s="99" t="str">
        <f>IF($CO$10="","",$CO$10)</f>
        <v/>
      </c>
      <c r="CP91" s="99" t="str">
        <f>IF($CP$10="","",$CP$10)</f>
        <v/>
      </c>
      <c r="CQ91" s="101" t="str">
        <f>IF($CQ$10="","",$CQ$10)</f>
        <v/>
      </c>
    </row>
    <row r="92" spans="1:95" ht="30" customHeight="1" x14ac:dyDescent="0.15">
      <c r="A92" s="124">
        <f ca="1">IF(AND(入力!$C$4&gt;3,OR(QUOTIENT(入力!$C$3,入力!$C$4)&gt;0,MOD(入力!$C$3,入力!$C$4)&gt;3)),OFFSET(入力!E3,QUOTIENT(入力!$C$3,入力!$C$4)*3+IF(MOD(入力!$C$3,入力!$C$4)&lt;4,MOD(入力!$C$3,入力!$C$4),3),),"")</f>
        <v>31</v>
      </c>
      <c r="B92" s="117" t="str">
        <f ca="1">IF(AND(入力!$C$4&gt;3,OR(QUOTIENT(入力!$C$3,入力!$C$4)&gt;0,MOD(入力!$C$3,入力!$C$4)&gt;3)),OFFSET(入力!F3,QUOTIENT(入力!$C$3,入力!$C$4)*3+IF(MOD(入力!$C$3,入力!$C$4)&lt;4,MOD(入力!$C$3,入力!$C$4),3),),"")</f>
        <v>三十一</v>
      </c>
      <c r="C92" s="27" t="str">
        <f>IF($C$11="","",$C$11)</f>
        <v>　</v>
      </c>
      <c r="D92" s="28" t="str">
        <f>IF($D$11="","",$D$11)</f>
        <v>　　　　　　年　　　月　　　日</v>
      </c>
      <c r="E92" s="29" t="str">
        <f>IF($E$11="","",$E$11)</f>
        <v>　　　　．</v>
      </c>
      <c r="F92" s="30" t="str">
        <f>IF($F$11="","",$F$11)</f>
        <v>　　　．</v>
      </c>
      <c r="G92" s="13"/>
      <c r="H92" s="124">
        <f ca="1">IF($A$92="","",$A$92)</f>
        <v>31</v>
      </c>
      <c r="I92" s="40" t="str">
        <f ca="1">IF($B$92="","",$B$92)</f>
        <v>三十一</v>
      </c>
      <c r="J92" s="234" t="str">
        <f>IF($J$11="","",$J$11)</f>
        <v>WS ／ OH ／ OP ／ MB ／ S ／ L ／ R ／ RS</v>
      </c>
      <c r="K92" s="235"/>
      <c r="L92" s="29" t="str">
        <f>IF($L$11="","",$L$11)</f>
        <v>　　　　．</v>
      </c>
      <c r="M92" s="30" t="str">
        <f>IF($M$11="","",$M$11)</f>
        <v>　　　　．</v>
      </c>
      <c r="N92" s="13"/>
      <c r="O92" s="124">
        <f ca="1">IF($A$92="","",$A$92)</f>
        <v>31</v>
      </c>
      <c r="P92" s="40" t="str">
        <f ca="1">IF($B$92="","",$B$92)</f>
        <v>三十一</v>
      </c>
      <c r="Q92" s="45"/>
      <c r="R92" s="46" t="str">
        <f>IF($R$11="","",$R$11)</f>
        <v>右　／　左　／　両</v>
      </c>
      <c r="S92" s="29" t="str">
        <f>IF($S$11="","",$S$11)</f>
        <v>　　　　．</v>
      </c>
      <c r="T92" s="30" t="str">
        <f>IF($T$11="","",$T$11)</f>
        <v>　　　　．</v>
      </c>
      <c r="U92" s="13"/>
      <c r="V92" s="124">
        <f ca="1">IF($A$92="","",$A$92)</f>
        <v>31</v>
      </c>
      <c r="W92" s="40" t="str">
        <f ca="1">IF($B$92="","",$B$92)</f>
        <v>三十一</v>
      </c>
      <c r="X92" s="29" t="str">
        <f>IF($X$11="","",$X$11)</f>
        <v>　　　．</v>
      </c>
      <c r="Y92" s="57" t="str">
        <f>IF($Y$11="","",$Y$11)</f>
        <v>　　　．</v>
      </c>
      <c r="Z92" s="57" t="str">
        <f>IF($Z$11="","",$Z$11)</f>
        <v>　　　．</v>
      </c>
      <c r="AA92" s="30" t="str">
        <f>IF($AA$11="","",$AA$11)</f>
        <v>　　　．</v>
      </c>
      <c r="AB92" s="13"/>
      <c r="AC92" s="124">
        <f ca="1">IF($A$92="","",$A$92)</f>
        <v>31</v>
      </c>
      <c r="AD92" s="40" t="str">
        <f ca="1">IF($B$92="","",$B$92)</f>
        <v>三十一</v>
      </c>
      <c r="AE92" s="293" t="str">
        <f t="shared" ref="AE92:AE101" si="150">IF($AE$11="","",$AE$11)</f>
        <v>　　．</v>
      </c>
      <c r="AF92" s="294"/>
      <c r="AG92" s="293" t="str">
        <f t="shared" ref="AG92:AG101" si="151">IF($AG$11="","",$AG$11)</f>
        <v>　　．</v>
      </c>
      <c r="AH92" s="296"/>
      <c r="AI92" s="13"/>
      <c r="AJ92" s="124">
        <f ca="1">IF($A$92="","",$A$92)</f>
        <v>31</v>
      </c>
      <c r="AK92" s="40" t="str">
        <f ca="1">IF($B$92="","",$B$92)</f>
        <v>三十一</v>
      </c>
      <c r="AL92" s="29" t="str">
        <f>IF($AL$11="","",$AL$11)</f>
        <v/>
      </c>
      <c r="AM92" s="57" t="str">
        <f>IF($AM$11="","",$AM$11)</f>
        <v/>
      </c>
      <c r="AN92" s="57" t="str">
        <f>IF($AN$11="","",$AN$11)</f>
        <v/>
      </c>
      <c r="AO92" s="30" t="str">
        <f>IF($AO$11="","",$AO$11)</f>
        <v/>
      </c>
      <c r="AP92" s="13"/>
      <c r="AQ92" s="124">
        <f ca="1">IF($A$92="","",$A$92)</f>
        <v>31</v>
      </c>
      <c r="AR92" s="40" t="str">
        <f ca="1">IF($B$92="","",$B$92)</f>
        <v>三十一</v>
      </c>
      <c r="AS92" s="29" t="str">
        <f>IF($AS$11="","",$AS$11)</f>
        <v/>
      </c>
      <c r="AT92" s="57" t="str">
        <f>IF($AT$11="","",$AT$11)</f>
        <v/>
      </c>
      <c r="AU92" s="57" t="str">
        <f>IF($AU$11="","",$AU$11)</f>
        <v/>
      </c>
      <c r="AV92" s="30" t="str">
        <f>IF($AV$11="","",$AV$11)</f>
        <v/>
      </c>
      <c r="AW92" s="13"/>
      <c r="AX92" s="124">
        <f ca="1">IF($A$92="","",$A$92)</f>
        <v>31</v>
      </c>
      <c r="AY92" s="40" t="str">
        <f ca="1">IF($B$92="","",$B$92)</f>
        <v>三十一</v>
      </c>
      <c r="AZ92" s="29" t="str">
        <f>IF($AZ$11="","",$AZ$11)</f>
        <v>　　　　　　．</v>
      </c>
      <c r="BA92" s="102" t="str">
        <f>IF($BA$11="","",$BA$11)</f>
        <v>　　　　　　．</v>
      </c>
      <c r="BB92" s="103"/>
      <c r="BC92" s="124">
        <f ca="1">IF($A$92="","",$A$92)</f>
        <v>31</v>
      </c>
      <c r="BD92" s="40" t="str">
        <f ca="1">IF($B$92="","",$B$92)</f>
        <v>三十一</v>
      </c>
      <c r="BE92" s="29" t="str">
        <f>IF($BE$11="","",$BE$11)</f>
        <v>　　　　　　．</v>
      </c>
      <c r="BF92" s="102" t="str">
        <f>IF($BF$11="","",$BF$11)</f>
        <v>　　　　　　．</v>
      </c>
      <c r="BG92" s="13"/>
      <c r="BH92" s="124">
        <f ca="1">IF($A$92="","",$A$92)</f>
        <v>31</v>
      </c>
      <c r="BI92" s="40" t="str">
        <f ca="1">IF($B$92="","",$B$92)</f>
        <v>三十一</v>
      </c>
      <c r="BJ92" s="29" t="str">
        <f>IF($BJ$11="","",$BJ$11)</f>
        <v>　　　　．</v>
      </c>
      <c r="BK92" s="57" t="str">
        <f>IF($BK$11="","",$BK$11)</f>
        <v>　　　　．</v>
      </c>
      <c r="BL92" s="57" t="str">
        <f>IF($BL$11="","",$BL$11)</f>
        <v>　　　　．</v>
      </c>
      <c r="BM92" s="30" t="str">
        <f>IF($BM$11="","",$BM$11)</f>
        <v>　　　　．</v>
      </c>
      <c r="BN92" s="13"/>
      <c r="BO92" s="124">
        <f ca="1">IF($A$92="","",$A$92)</f>
        <v>31</v>
      </c>
      <c r="BP92" s="40" t="str">
        <f ca="1">IF($B$92="","",$B$92)</f>
        <v>三十一</v>
      </c>
      <c r="BQ92" s="29" t="str">
        <f>IF($BQ$11="","",$BQ$11)</f>
        <v>　　　　　　　　．</v>
      </c>
      <c r="BR92" s="30" t="str">
        <f>IF($BR$11="","",$BR$11)</f>
        <v>　　　　　　　　．</v>
      </c>
      <c r="BS92" s="13"/>
      <c r="BT92" s="124">
        <f ca="1">IF($A$92="","",$A$92)</f>
        <v>31</v>
      </c>
      <c r="BU92" s="104" t="str">
        <f ca="1">IF($B$92="","",$B$92)</f>
        <v>三十一</v>
      </c>
      <c r="BV92" s="113" t="str">
        <f>IF($BV$11="","",$BV$11)</f>
        <v/>
      </c>
      <c r="BW92" s="102" t="str">
        <f>IF($BW$11="","",$BW$11)</f>
        <v/>
      </c>
      <c r="BX92" s="13"/>
      <c r="BY92" s="124">
        <f ca="1">IF($A$92="","",$A$92)</f>
        <v>31</v>
      </c>
      <c r="BZ92" s="40" t="str">
        <f ca="1">IF($B$92="","",$B$92)</f>
        <v>三十一</v>
      </c>
      <c r="CA92" s="29" t="str">
        <f>IF($CA$11="","",$CA$11)</f>
        <v>　　　　．</v>
      </c>
      <c r="CB92" s="57" t="str">
        <f>IF($CB$11="","",$CB$11)</f>
        <v>　　　　．</v>
      </c>
      <c r="CC92" s="57" t="str">
        <f>IF($CC$11="","",$CC$11)</f>
        <v>　　　　．</v>
      </c>
      <c r="CD92" s="30" t="str">
        <f>IF($CD$11="","",$CD$11)</f>
        <v>　　　　．</v>
      </c>
      <c r="CE92" s="13"/>
      <c r="CF92" s="124">
        <f ca="1">IF($A$92="","",$A$92)</f>
        <v>31</v>
      </c>
      <c r="CG92" s="40" t="str">
        <f ca="1">IF($B$92="","",$B$92)</f>
        <v>三十一</v>
      </c>
      <c r="CH92" s="105" t="str">
        <f>IF($CH$11="","",$CH$11)</f>
        <v>年</v>
      </c>
      <c r="CI92" s="106" t="str">
        <f>IF($CI$11="","",$CI$11)</f>
        <v>年</v>
      </c>
      <c r="CJ92" s="106" t="str">
        <f>IF($CJ$11="","",$CJ$11)</f>
        <v>年</v>
      </c>
      <c r="CK92" s="106" t="str">
        <f>IF($CK$11="","",$CK$11)</f>
        <v>年</v>
      </c>
      <c r="CL92" s="106" t="str">
        <f>IF($CL$11="","",$CL$11)</f>
        <v>年</v>
      </c>
      <c r="CM92" s="106" t="str">
        <f>IF($CM$11="","",$CM$11)</f>
        <v>年</v>
      </c>
      <c r="CN92" s="106" t="str">
        <f>IF($CN$11="","",$CN$11)</f>
        <v>年</v>
      </c>
      <c r="CO92" s="106" t="str">
        <f>IF($CO$11="","",$CO$11)</f>
        <v>年</v>
      </c>
      <c r="CP92" s="106" t="str">
        <f>IF($CP$11="","",$CP$11)</f>
        <v>年</v>
      </c>
      <c r="CQ92" s="107" t="str">
        <f>IF($CQ$11="","",$CQ$11)</f>
        <v>年</v>
      </c>
    </row>
    <row r="93" spans="1:95" ht="30" customHeight="1" x14ac:dyDescent="0.15">
      <c r="A93" s="124">
        <f ca="1">IF(AND(入力!$C$4&gt;3,OR(QUOTIENT(入力!$C$3,入力!$C$4)&gt;1,AND(QUOTIENT(入力!$C$3,入力!$C$4)&gt;0,MOD(入力!$C$3,入力!$C$4)&gt;3))),OFFSET(入力!E3,QUOTIENT(入力!$C$3,入力!$C$4)*3+IF(MOD(入力!$C$3,入力!$C$4)&lt;4,MOD(入力!$C$3,入力!$C$4),3)+1,),"")</f>
        <v>32</v>
      </c>
      <c r="B93" s="117" t="str">
        <f ca="1">IF(AND(入力!$C$4&gt;3,OR(QUOTIENT(入力!$C$3,入力!$C$4)&gt;1,AND(QUOTIENT(入力!$C$3,入力!$C$4)&gt;0,MOD(入力!$C$3,入力!$C$4)&gt;3))),OFFSET(入力!F3,QUOTIENT(入力!$C$3,入力!$C$4)*3+IF(MOD(入力!$C$3,入力!$C$4)&lt;4,MOD(入力!$C$3,入力!$C$4),3)+1,),"")</f>
        <v>三十二</v>
      </c>
      <c r="C93" s="27" t="str">
        <f>IF($C$11="","",$C$11)</f>
        <v>　</v>
      </c>
      <c r="D93" s="28" t="str">
        <f>IF($D$11="","",$D$11)</f>
        <v>　　　　　　年　　　月　　　日</v>
      </c>
      <c r="E93" s="29" t="str">
        <f t="shared" ref="E93:E101" si="152">IF($E$11="","",$E$11)</f>
        <v>　　　　．</v>
      </c>
      <c r="F93" s="30" t="str">
        <f>IF($F$11="","",$F$11)</f>
        <v>　　　．</v>
      </c>
      <c r="G93" s="13"/>
      <c r="H93" s="124">
        <f ca="1">IF($A$93="","",$A$93)</f>
        <v>32</v>
      </c>
      <c r="I93" s="40" t="str">
        <f ca="1">IF($B$93="","",$B$93)</f>
        <v>三十二</v>
      </c>
      <c r="J93" s="234" t="str">
        <f t="shared" ref="J93:J101" si="153">IF($J$11="","",$J$11)</f>
        <v>WS ／ OH ／ OP ／ MB ／ S ／ L ／ R ／ RS</v>
      </c>
      <c r="K93" s="235"/>
      <c r="L93" s="29" t="str">
        <f t="shared" ref="L93:L101" si="154">IF($L$11="","",$L$11)</f>
        <v>　　　　．</v>
      </c>
      <c r="M93" s="30" t="str">
        <f t="shared" ref="M93:M101" si="155">IF($M$11="","",$M$11)</f>
        <v>　　　　．</v>
      </c>
      <c r="N93" s="13"/>
      <c r="O93" s="124">
        <f ca="1">IF($A$93="","",$A$93)</f>
        <v>32</v>
      </c>
      <c r="P93" s="40" t="str">
        <f ca="1">IF($B$93="","",$B$93)</f>
        <v>三十二</v>
      </c>
      <c r="Q93" s="45"/>
      <c r="R93" s="46" t="str">
        <f t="shared" ref="R93:R101" si="156">IF($R$11="","",$R$11)</f>
        <v>右　／　左　／　両</v>
      </c>
      <c r="S93" s="29" t="str">
        <f t="shared" ref="S93:S101" si="157">IF($S$11="","",$S$11)</f>
        <v>　　　　．</v>
      </c>
      <c r="T93" s="30" t="str">
        <f t="shared" ref="T93:T101" si="158">IF($T$11="","",$T$11)</f>
        <v>　　　　．</v>
      </c>
      <c r="U93" s="13"/>
      <c r="V93" s="124">
        <f ca="1">IF($A$93="","",$A$93)</f>
        <v>32</v>
      </c>
      <c r="W93" s="40" t="str">
        <f ca="1">IF($B$93="","",$B$93)</f>
        <v>三十二</v>
      </c>
      <c r="X93" s="29" t="str">
        <f t="shared" ref="X93:X101" si="159">IF($X$11="","",$X$11)</f>
        <v>　　　．</v>
      </c>
      <c r="Y93" s="57" t="str">
        <f t="shared" ref="Y93:Y101" si="160">IF($Y$11="","",$Y$11)</f>
        <v>　　　．</v>
      </c>
      <c r="Z93" s="57" t="str">
        <f t="shared" ref="Z93:Z101" si="161">IF($Z$11="","",$Z$11)</f>
        <v>　　　．</v>
      </c>
      <c r="AA93" s="30" t="str">
        <f t="shared" ref="AA93:AA101" si="162">IF($AA$11="","",$AA$11)</f>
        <v>　　　．</v>
      </c>
      <c r="AB93" s="13"/>
      <c r="AC93" s="124">
        <f ca="1">IF($A$93="","",$A$93)</f>
        <v>32</v>
      </c>
      <c r="AD93" s="40" t="str">
        <f ca="1">IF($B$93="","",$B$93)</f>
        <v>三十二</v>
      </c>
      <c r="AE93" s="293" t="str">
        <f t="shared" si="150"/>
        <v>　　．</v>
      </c>
      <c r="AF93" s="294"/>
      <c r="AG93" s="295" t="str">
        <f t="shared" si="151"/>
        <v>　　．</v>
      </c>
      <c r="AH93" s="296"/>
      <c r="AI93" s="13"/>
      <c r="AJ93" s="124">
        <f ca="1">IF($A$93="","",$A$93)</f>
        <v>32</v>
      </c>
      <c r="AK93" s="40" t="str">
        <f ca="1">IF($B$93="","",$B$93)</f>
        <v>三十二</v>
      </c>
      <c r="AL93" s="29" t="str">
        <f t="shared" ref="AL93:AL101" si="163">IF($AL$11="","",$AL$11)</f>
        <v/>
      </c>
      <c r="AM93" s="57" t="str">
        <f t="shared" ref="AM93:AM101" si="164">IF($AM$11="","",$AM$11)</f>
        <v/>
      </c>
      <c r="AN93" s="57" t="str">
        <f t="shared" ref="AN93:AN101" si="165">IF($AN$11="","",$AN$11)</f>
        <v/>
      </c>
      <c r="AO93" s="30" t="str">
        <f t="shared" ref="AO93:AO101" si="166">IF($AO$11="","",$AO$11)</f>
        <v/>
      </c>
      <c r="AP93" s="13"/>
      <c r="AQ93" s="124">
        <f ca="1">IF($A$93="","",$A$93)</f>
        <v>32</v>
      </c>
      <c r="AR93" s="40" t="str">
        <f ca="1">IF($B$93="","",$B$93)</f>
        <v>三十二</v>
      </c>
      <c r="AS93" s="29" t="str">
        <f t="shared" ref="AS93:AS101" si="167">IF($AS$11="","",$AS$11)</f>
        <v/>
      </c>
      <c r="AT93" s="57" t="str">
        <f t="shared" ref="AT93:AT101" si="168">IF($AT$11="","",$AT$11)</f>
        <v/>
      </c>
      <c r="AU93" s="57" t="str">
        <f t="shared" ref="AU93:AU101" si="169">IF($AU$11="","",$AU$11)</f>
        <v/>
      </c>
      <c r="AV93" s="30" t="str">
        <f t="shared" ref="AV93:AV101" si="170">IF($AV$11="","",$AV$11)</f>
        <v/>
      </c>
      <c r="AW93" s="13"/>
      <c r="AX93" s="124">
        <f ca="1">IF($A$93="","",$A$93)</f>
        <v>32</v>
      </c>
      <c r="AY93" s="40" t="str">
        <f ca="1">IF($B$93="","",$B$93)</f>
        <v>三十二</v>
      </c>
      <c r="AZ93" s="29" t="str">
        <f t="shared" ref="AZ93:AZ101" si="171">IF($AZ$11="","",$AZ$11)</f>
        <v>　　　　　　．</v>
      </c>
      <c r="BA93" s="102" t="str">
        <f t="shared" ref="BA93:BA101" si="172">IF($BA$11="","",$BA$11)</f>
        <v>　　　　　　．</v>
      </c>
      <c r="BB93" s="103"/>
      <c r="BC93" s="124">
        <f ca="1">IF($A$93="","",$A$93)</f>
        <v>32</v>
      </c>
      <c r="BD93" s="40" t="str">
        <f ca="1">IF($B$93="","",$B$93)</f>
        <v>三十二</v>
      </c>
      <c r="BE93" s="29" t="str">
        <f t="shared" ref="BE93:BE101" si="173">IF($BE$11="","",$BE$11)</f>
        <v>　　　　　　．</v>
      </c>
      <c r="BF93" s="102" t="str">
        <f t="shared" ref="BF93:BF101" si="174">IF($BF$11="","",$BF$11)</f>
        <v>　　　　　　．</v>
      </c>
      <c r="BG93" s="13"/>
      <c r="BH93" s="124">
        <f ca="1">IF($A$93="","",$A$93)</f>
        <v>32</v>
      </c>
      <c r="BI93" s="40" t="str">
        <f ca="1">IF($B$93="","",$B$93)</f>
        <v>三十二</v>
      </c>
      <c r="BJ93" s="29" t="str">
        <f t="shared" ref="BJ93:BJ101" si="175">IF($BJ$11="","",$BJ$11)</f>
        <v>　　　　．</v>
      </c>
      <c r="BK93" s="57" t="str">
        <f t="shared" ref="BK93:BK101" si="176">IF($BK$11="","",$BK$11)</f>
        <v>　　　　．</v>
      </c>
      <c r="BL93" s="57" t="str">
        <f t="shared" ref="BL93:BL101" si="177">IF($BL$11="","",$BL$11)</f>
        <v>　　　　．</v>
      </c>
      <c r="BM93" s="30" t="str">
        <f t="shared" ref="BM93:BM101" si="178">IF($BM$11="","",$BM$11)</f>
        <v>　　　　．</v>
      </c>
      <c r="BN93" s="13"/>
      <c r="BO93" s="124">
        <f ca="1">IF($A$93="","",$A$93)</f>
        <v>32</v>
      </c>
      <c r="BP93" s="40" t="str">
        <f ca="1">IF($B$93="","",$B$93)</f>
        <v>三十二</v>
      </c>
      <c r="BQ93" s="29" t="str">
        <f t="shared" ref="BQ93:BQ101" si="179">IF($BQ$11="","",$BQ$11)</f>
        <v>　　　　　　　　．</v>
      </c>
      <c r="BR93" s="30" t="str">
        <f t="shared" ref="BR93:BR101" si="180">IF($BR$11="","",$BR$11)</f>
        <v>　　　　　　　　．</v>
      </c>
      <c r="BS93" s="13"/>
      <c r="BT93" s="124">
        <f ca="1">IF($A$93="","",$A$93)</f>
        <v>32</v>
      </c>
      <c r="BU93" s="104" t="str">
        <f ca="1">IF($B$93="","",$B$93)</f>
        <v>三十二</v>
      </c>
      <c r="BV93" s="113" t="str">
        <f t="shared" ref="BV93:BV101" si="181">IF($BV$11="","",$BV$11)</f>
        <v/>
      </c>
      <c r="BW93" s="102" t="str">
        <f t="shared" ref="BW93:BW101" si="182">IF($BW$11="","",$BW$11)</f>
        <v/>
      </c>
      <c r="BX93" s="13"/>
      <c r="BY93" s="124">
        <f ca="1">IF($A$93="","",$A$93)</f>
        <v>32</v>
      </c>
      <c r="BZ93" s="40" t="str">
        <f ca="1">IF($B$93="","",$B$93)</f>
        <v>三十二</v>
      </c>
      <c r="CA93" s="29" t="str">
        <f t="shared" ref="CA93:CA101" si="183">IF($CA$11="","",$CA$11)</f>
        <v>　　　　．</v>
      </c>
      <c r="CB93" s="57" t="str">
        <f t="shared" ref="CB93:CB101" si="184">IF($CB$11="","",$CB$11)</f>
        <v>　　　　．</v>
      </c>
      <c r="CC93" s="57" t="str">
        <f t="shared" ref="CC93:CC101" si="185">IF($CC$11="","",$CC$11)</f>
        <v>　　　　．</v>
      </c>
      <c r="CD93" s="30" t="str">
        <f t="shared" ref="CD93:CD101" si="186">IF($CD$11="","",$CD$11)</f>
        <v>　　　　．</v>
      </c>
      <c r="CE93" s="13"/>
      <c r="CF93" s="124">
        <f ca="1">IF($A$93="","",$A$93)</f>
        <v>32</v>
      </c>
      <c r="CG93" s="40" t="str">
        <f ca="1">IF($B$93="","",$B$93)</f>
        <v>三十二</v>
      </c>
      <c r="CH93" s="105" t="str">
        <f t="shared" ref="CH93:CH101" si="187">IF($CH$11="","",$CH$11)</f>
        <v>年</v>
      </c>
      <c r="CI93" s="106" t="str">
        <f t="shared" ref="CI93:CI101" si="188">IF($CI$11="","",$CI$11)</f>
        <v>年</v>
      </c>
      <c r="CJ93" s="106" t="str">
        <f t="shared" ref="CJ93:CJ101" si="189">IF($CJ$11="","",$CJ$11)</f>
        <v>年</v>
      </c>
      <c r="CK93" s="106" t="str">
        <f t="shared" ref="CK93:CK101" si="190">IF($CK$11="","",$CK$11)</f>
        <v>年</v>
      </c>
      <c r="CL93" s="106" t="str">
        <f t="shared" ref="CL93:CL101" si="191">IF($CL$11="","",$CL$11)</f>
        <v>年</v>
      </c>
      <c r="CM93" s="106" t="str">
        <f t="shared" ref="CM93:CM101" si="192">IF($CM$11="","",$CM$11)</f>
        <v>年</v>
      </c>
      <c r="CN93" s="106" t="str">
        <f t="shared" ref="CN93:CN101" si="193">IF($CN$11="","",$CN$11)</f>
        <v>年</v>
      </c>
      <c r="CO93" s="106" t="str">
        <f t="shared" ref="CO93:CO101" si="194">IF($CO$11="","",$CO$11)</f>
        <v>年</v>
      </c>
      <c r="CP93" s="106" t="str">
        <f t="shared" ref="CP93:CP101" si="195">IF($CP$11="","",$CP$11)</f>
        <v>年</v>
      </c>
      <c r="CQ93" s="107" t="str">
        <f t="shared" ref="CQ93:CQ101" si="196">IF($CQ$11="","",$CQ$11)</f>
        <v>年</v>
      </c>
    </row>
    <row r="94" spans="1:95" ht="30" customHeight="1" x14ac:dyDescent="0.15">
      <c r="A94" s="124">
        <f ca="1">IF(AND(入力!$C$4&gt;3,OR(QUOTIENT(入力!$C$3,入力!$C$4)&gt;2,AND(QUOTIENT(入力!$C$3,入力!$C$4)&gt;1,MOD(入力!$C$3,入力!$C$4)&gt;3))),OFFSET(入力!E3,QUOTIENT(入力!$C$3,入力!$C$4)*3+IF(MOD(入力!$C$3,入力!$C$4)&lt;4,MOD(入力!$C$3,入力!$C$4),3)+2,),"")</f>
        <v>33</v>
      </c>
      <c r="B94" s="40" t="str">
        <f ca="1">IF(AND(入力!$C$4&gt;3,OR(QUOTIENT(入力!$C$3,入力!$C$4)&gt;2,AND(QUOTIENT(入力!$C$3,入力!$C$4)&gt;1,MOD(入力!$C$3,入力!$C$4)&gt;3))),OFFSET(入力!F3,QUOTIENT(入力!$C$3,入力!$C$4)*3+IF(MOD(入力!$C$3,入力!$C$4)&lt;4,MOD(入力!$C$3,入力!$C$4),3)+2,),"")</f>
        <v>三十三</v>
      </c>
      <c r="C94" s="27" t="str">
        <f t="shared" ref="C94:C101" si="197">IF($C$11="","",$C$11)</f>
        <v>　</v>
      </c>
      <c r="D94" s="28" t="str">
        <f t="shared" ref="D94:D101" si="198">IF($D$11="","",$D$11)</f>
        <v>　　　　　　年　　　月　　　日</v>
      </c>
      <c r="E94" s="29" t="str">
        <f t="shared" si="152"/>
        <v>　　　　．</v>
      </c>
      <c r="F94" s="30" t="str">
        <f t="shared" ref="F94:F101" si="199">IF($F$11="","",$F$11)</f>
        <v>　　　．</v>
      </c>
      <c r="G94" s="13"/>
      <c r="H94" s="124">
        <f ca="1">IF($A$94="","",$A$94)</f>
        <v>33</v>
      </c>
      <c r="I94" s="40" t="str">
        <f ca="1">IF($B$94="","",$B$94)</f>
        <v>三十三</v>
      </c>
      <c r="J94" s="234" t="str">
        <f t="shared" si="153"/>
        <v>WS ／ OH ／ OP ／ MB ／ S ／ L ／ R ／ RS</v>
      </c>
      <c r="K94" s="235"/>
      <c r="L94" s="29" t="str">
        <f t="shared" si="154"/>
        <v>　　　　．</v>
      </c>
      <c r="M94" s="30" t="str">
        <f t="shared" si="155"/>
        <v>　　　　．</v>
      </c>
      <c r="N94" s="13"/>
      <c r="O94" s="124">
        <f ca="1">IF($A$94="","",$A$94)</f>
        <v>33</v>
      </c>
      <c r="P94" s="40" t="str">
        <f ca="1">IF($B$94="","",$B$94)</f>
        <v>三十三</v>
      </c>
      <c r="Q94" s="45"/>
      <c r="R94" s="46" t="str">
        <f t="shared" si="156"/>
        <v>右　／　左　／　両</v>
      </c>
      <c r="S94" s="29" t="str">
        <f t="shared" si="157"/>
        <v>　　　　．</v>
      </c>
      <c r="T94" s="30" t="str">
        <f t="shared" si="158"/>
        <v>　　　　．</v>
      </c>
      <c r="U94" s="13"/>
      <c r="V94" s="124">
        <f ca="1">IF($A$94="","",$A$94)</f>
        <v>33</v>
      </c>
      <c r="W94" s="40" t="str">
        <f ca="1">IF($B$94="","",$B$94)</f>
        <v>三十三</v>
      </c>
      <c r="X94" s="29" t="str">
        <f t="shared" si="159"/>
        <v>　　　．</v>
      </c>
      <c r="Y94" s="57" t="str">
        <f t="shared" si="160"/>
        <v>　　　．</v>
      </c>
      <c r="Z94" s="57" t="str">
        <f t="shared" si="161"/>
        <v>　　　．</v>
      </c>
      <c r="AA94" s="30" t="str">
        <f t="shared" si="162"/>
        <v>　　　．</v>
      </c>
      <c r="AB94" s="13"/>
      <c r="AC94" s="124">
        <f ca="1">IF($A$94="","",$A$94)</f>
        <v>33</v>
      </c>
      <c r="AD94" s="40" t="str">
        <f ca="1">IF($B$94="","",$B$94)</f>
        <v>三十三</v>
      </c>
      <c r="AE94" s="293" t="str">
        <f t="shared" si="150"/>
        <v>　　．</v>
      </c>
      <c r="AF94" s="294"/>
      <c r="AG94" s="295" t="str">
        <f t="shared" si="151"/>
        <v>　　．</v>
      </c>
      <c r="AH94" s="296"/>
      <c r="AI94" s="13"/>
      <c r="AJ94" s="124">
        <f ca="1">IF($A$94="","",$A$94)</f>
        <v>33</v>
      </c>
      <c r="AK94" s="40" t="str">
        <f ca="1">IF($B$94="","",$B$94)</f>
        <v>三十三</v>
      </c>
      <c r="AL94" s="29" t="str">
        <f t="shared" si="163"/>
        <v/>
      </c>
      <c r="AM94" s="57" t="str">
        <f t="shared" si="164"/>
        <v/>
      </c>
      <c r="AN94" s="57" t="str">
        <f t="shared" si="165"/>
        <v/>
      </c>
      <c r="AO94" s="30" t="str">
        <f t="shared" si="166"/>
        <v/>
      </c>
      <c r="AP94" s="13"/>
      <c r="AQ94" s="124">
        <f ca="1">IF($A$94="","",$A$94)</f>
        <v>33</v>
      </c>
      <c r="AR94" s="40" t="str">
        <f ca="1">IF($B$94="","",$B$94)</f>
        <v>三十三</v>
      </c>
      <c r="AS94" s="29" t="str">
        <f t="shared" si="167"/>
        <v/>
      </c>
      <c r="AT94" s="57" t="str">
        <f t="shared" si="168"/>
        <v/>
      </c>
      <c r="AU94" s="57" t="str">
        <f t="shared" si="169"/>
        <v/>
      </c>
      <c r="AV94" s="30" t="str">
        <f t="shared" si="170"/>
        <v/>
      </c>
      <c r="AW94" s="13"/>
      <c r="AX94" s="124">
        <f ca="1">IF($A$94="","",$A$94)</f>
        <v>33</v>
      </c>
      <c r="AY94" s="40" t="str">
        <f ca="1">IF($B$94="","",$B$94)</f>
        <v>三十三</v>
      </c>
      <c r="AZ94" s="29" t="str">
        <f t="shared" si="171"/>
        <v>　　　　　　．</v>
      </c>
      <c r="BA94" s="102" t="str">
        <f t="shared" si="172"/>
        <v>　　　　　　．</v>
      </c>
      <c r="BB94" s="103"/>
      <c r="BC94" s="124">
        <f ca="1">IF($A$94="","",$A$94)</f>
        <v>33</v>
      </c>
      <c r="BD94" s="40" t="str">
        <f ca="1">IF($B$94="","",$B$94)</f>
        <v>三十三</v>
      </c>
      <c r="BE94" s="29" t="str">
        <f t="shared" si="173"/>
        <v>　　　　　　．</v>
      </c>
      <c r="BF94" s="102" t="str">
        <f t="shared" si="174"/>
        <v>　　　　　　．</v>
      </c>
      <c r="BG94" s="13"/>
      <c r="BH94" s="124">
        <f ca="1">IF($A$94="","",$A$94)</f>
        <v>33</v>
      </c>
      <c r="BI94" s="40" t="str">
        <f ca="1">IF($B$94="","",$B$94)</f>
        <v>三十三</v>
      </c>
      <c r="BJ94" s="29" t="str">
        <f t="shared" si="175"/>
        <v>　　　　．</v>
      </c>
      <c r="BK94" s="57" t="str">
        <f t="shared" si="176"/>
        <v>　　　　．</v>
      </c>
      <c r="BL94" s="57" t="str">
        <f t="shared" si="177"/>
        <v>　　　　．</v>
      </c>
      <c r="BM94" s="30" t="str">
        <f t="shared" si="178"/>
        <v>　　　　．</v>
      </c>
      <c r="BN94" s="13"/>
      <c r="BO94" s="124">
        <f ca="1">IF($A$94="","",$A$94)</f>
        <v>33</v>
      </c>
      <c r="BP94" s="40" t="str">
        <f ca="1">IF($B$94="","",$B$94)</f>
        <v>三十三</v>
      </c>
      <c r="BQ94" s="29" t="str">
        <f t="shared" si="179"/>
        <v>　　　　　　　　．</v>
      </c>
      <c r="BR94" s="30" t="str">
        <f t="shared" si="180"/>
        <v>　　　　　　　　．</v>
      </c>
      <c r="BS94" s="13"/>
      <c r="BT94" s="124">
        <f ca="1">IF($A$94="","",$A$94)</f>
        <v>33</v>
      </c>
      <c r="BU94" s="104" t="str">
        <f ca="1">IF($B$94="","",$B$94)</f>
        <v>三十三</v>
      </c>
      <c r="BV94" s="29" t="str">
        <f t="shared" si="181"/>
        <v/>
      </c>
      <c r="BW94" s="102" t="str">
        <f t="shared" si="182"/>
        <v/>
      </c>
      <c r="BX94" s="13"/>
      <c r="BY94" s="124">
        <f ca="1">IF($A$94="","",$A$94)</f>
        <v>33</v>
      </c>
      <c r="BZ94" s="40" t="str">
        <f ca="1">IF($B$94="","",$B$94)</f>
        <v>三十三</v>
      </c>
      <c r="CA94" s="29" t="str">
        <f t="shared" si="183"/>
        <v>　　　　．</v>
      </c>
      <c r="CB94" s="57" t="str">
        <f t="shared" si="184"/>
        <v>　　　　．</v>
      </c>
      <c r="CC94" s="57" t="str">
        <f t="shared" si="185"/>
        <v>　　　　．</v>
      </c>
      <c r="CD94" s="30" t="str">
        <f t="shared" si="186"/>
        <v>　　　　．</v>
      </c>
      <c r="CE94" s="13"/>
      <c r="CF94" s="124">
        <f ca="1">IF($A$94="","",$A$94)</f>
        <v>33</v>
      </c>
      <c r="CG94" s="40" t="str">
        <f ca="1">IF($B$94="","",$B$94)</f>
        <v>三十三</v>
      </c>
      <c r="CH94" s="105" t="str">
        <f t="shared" si="187"/>
        <v>年</v>
      </c>
      <c r="CI94" s="106" t="str">
        <f t="shared" si="188"/>
        <v>年</v>
      </c>
      <c r="CJ94" s="106" t="str">
        <f t="shared" si="189"/>
        <v>年</v>
      </c>
      <c r="CK94" s="106" t="str">
        <f t="shared" si="190"/>
        <v>年</v>
      </c>
      <c r="CL94" s="106" t="str">
        <f t="shared" si="191"/>
        <v>年</v>
      </c>
      <c r="CM94" s="106" t="str">
        <f t="shared" si="192"/>
        <v>年</v>
      </c>
      <c r="CN94" s="106" t="str">
        <f t="shared" si="193"/>
        <v>年</v>
      </c>
      <c r="CO94" s="106" t="str">
        <f t="shared" si="194"/>
        <v>年</v>
      </c>
      <c r="CP94" s="106" t="str">
        <f t="shared" si="195"/>
        <v>年</v>
      </c>
      <c r="CQ94" s="107" t="str">
        <f t="shared" si="196"/>
        <v>年</v>
      </c>
    </row>
    <row r="95" spans="1:95" ht="30" customHeight="1" x14ac:dyDescent="0.15">
      <c r="A95" s="124">
        <f ca="1">IF(AND(入力!$C$4&gt;3,OR(QUOTIENT(入力!$C$3,入力!$C$4)&gt;3,AND(QUOTIENT(入力!$C$3,入力!$C$4)&gt;2,MOD(入力!$C$3,入力!$C$4)&gt;3))),OFFSET(入力!E3,QUOTIENT(入力!$C$3,入力!$C$4)*3+IF(MOD(入力!$C$3,入力!$C$4)&lt;4,MOD(入力!$C$3,入力!$C$4),3)+3,),"")</f>
        <v>34</v>
      </c>
      <c r="B95" s="40" t="str">
        <f ca="1">IF(AND(入力!$C$4&gt;3,OR(QUOTIENT(入力!$C$3,入力!$C$4)&gt;3,AND(QUOTIENT(入力!$C$3,入力!$C$4)&gt;2,MOD(入力!$C$3,入力!$C$4)&gt;3))),OFFSET(入力!F3,QUOTIENT(入力!$C$3,入力!$C$4)*3+IF(MOD(入力!$C$3,入力!$C$4)&lt;4,MOD(入力!$C$3,入力!$C$4),3)+3,),"")</f>
        <v>三十四</v>
      </c>
      <c r="C95" s="27" t="str">
        <f t="shared" si="197"/>
        <v>　</v>
      </c>
      <c r="D95" s="28" t="str">
        <f t="shared" si="198"/>
        <v>　　　　　　年　　　月　　　日</v>
      </c>
      <c r="E95" s="29" t="str">
        <f t="shared" si="152"/>
        <v>　　　　．</v>
      </c>
      <c r="F95" s="30" t="str">
        <f t="shared" si="199"/>
        <v>　　　．</v>
      </c>
      <c r="G95" s="13"/>
      <c r="H95" s="124">
        <f ca="1">IF($A$95="","",$A$95)</f>
        <v>34</v>
      </c>
      <c r="I95" s="40" t="str">
        <f ca="1">IF($B$95="","",$B$95)</f>
        <v>三十四</v>
      </c>
      <c r="J95" s="234" t="str">
        <f t="shared" si="153"/>
        <v>WS ／ OH ／ OP ／ MB ／ S ／ L ／ R ／ RS</v>
      </c>
      <c r="K95" s="235"/>
      <c r="L95" s="29" t="str">
        <f t="shared" si="154"/>
        <v>　　　　．</v>
      </c>
      <c r="M95" s="30" t="str">
        <f t="shared" si="155"/>
        <v>　　　　．</v>
      </c>
      <c r="N95" s="13"/>
      <c r="O95" s="124">
        <f ca="1">IF($A$95="","",$A$95)</f>
        <v>34</v>
      </c>
      <c r="P95" s="40" t="str">
        <f ca="1">IF($B$95="","",$B$95)</f>
        <v>三十四</v>
      </c>
      <c r="Q95" s="45"/>
      <c r="R95" s="46" t="str">
        <f t="shared" si="156"/>
        <v>右　／　左　／　両</v>
      </c>
      <c r="S95" s="29" t="str">
        <f t="shared" si="157"/>
        <v>　　　　．</v>
      </c>
      <c r="T95" s="30" t="str">
        <f t="shared" si="158"/>
        <v>　　　　．</v>
      </c>
      <c r="U95" s="13"/>
      <c r="V95" s="124">
        <f ca="1">IF($A$95="","",$A$95)</f>
        <v>34</v>
      </c>
      <c r="W95" s="40" t="str">
        <f ca="1">IF($B$95="","",$B$95)</f>
        <v>三十四</v>
      </c>
      <c r="X95" s="29" t="str">
        <f t="shared" si="159"/>
        <v>　　　．</v>
      </c>
      <c r="Y95" s="57" t="str">
        <f t="shared" si="160"/>
        <v>　　　．</v>
      </c>
      <c r="Z95" s="57" t="str">
        <f t="shared" si="161"/>
        <v>　　　．</v>
      </c>
      <c r="AA95" s="30" t="str">
        <f t="shared" si="162"/>
        <v>　　　．</v>
      </c>
      <c r="AB95" s="13"/>
      <c r="AC95" s="124">
        <f ca="1">IF($A$95="","",$A$95)</f>
        <v>34</v>
      </c>
      <c r="AD95" s="40" t="str">
        <f ca="1">IF($B$95="","",$B$95)</f>
        <v>三十四</v>
      </c>
      <c r="AE95" s="293" t="str">
        <f t="shared" si="150"/>
        <v>　　．</v>
      </c>
      <c r="AF95" s="294"/>
      <c r="AG95" s="295" t="str">
        <f t="shared" si="151"/>
        <v>　　．</v>
      </c>
      <c r="AH95" s="296"/>
      <c r="AI95" s="13"/>
      <c r="AJ95" s="124">
        <f ca="1">IF($A$95="","",$A$95)</f>
        <v>34</v>
      </c>
      <c r="AK95" s="40" t="str">
        <f ca="1">IF($B$95="","",$B$95)</f>
        <v>三十四</v>
      </c>
      <c r="AL95" s="29" t="str">
        <f t="shared" si="163"/>
        <v/>
      </c>
      <c r="AM95" s="57" t="str">
        <f t="shared" si="164"/>
        <v/>
      </c>
      <c r="AN95" s="57" t="str">
        <f t="shared" si="165"/>
        <v/>
      </c>
      <c r="AO95" s="30" t="str">
        <f t="shared" si="166"/>
        <v/>
      </c>
      <c r="AP95" s="13"/>
      <c r="AQ95" s="124">
        <f ca="1">IF($A$95="","",$A$95)</f>
        <v>34</v>
      </c>
      <c r="AR95" s="40" t="str">
        <f ca="1">IF($B$95="","",$B$95)</f>
        <v>三十四</v>
      </c>
      <c r="AS95" s="29" t="str">
        <f t="shared" si="167"/>
        <v/>
      </c>
      <c r="AT95" s="57" t="str">
        <f t="shared" si="168"/>
        <v/>
      </c>
      <c r="AU95" s="57" t="str">
        <f t="shared" si="169"/>
        <v/>
      </c>
      <c r="AV95" s="30" t="str">
        <f t="shared" si="170"/>
        <v/>
      </c>
      <c r="AW95" s="13"/>
      <c r="AX95" s="124">
        <f ca="1">IF($A$95="","",$A$95)</f>
        <v>34</v>
      </c>
      <c r="AY95" s="40" t="str">
        <f ca="1">IF($B$95="","",$B$95)</f>
        <v>三十四</v>
      </c>
      <c r="AZ95" s="29" t="str">
        <f t="shared" si="171"/>
        <v>　　　　　　．</v>
      </c>
      <c r="BA95" s="102" t="str">
        <f t="shared" si="172"/>
        <v>　　　　　　．</v>
      </c>
      <c r="BB95" s="103"/>
      <c r="BC95" s="124">
        <f ca="1">IF($A$95="","",$A$95)</f>
        <v>34</v>
      </c>
      <c r="BD95" s="40" t="str">
        <f ca="1">IF($B$95="","",$B$95)</f>
        <v>三十四</v>
      </c>
      <c r="BE95" s="29" t="str">
        <f t="shared" si="173"/>
        <v>　　　　　　．</v>
      </c>
      <c r="BF95" s="102" t="str">
        <f t="shared" si="174"/>
        <v>　　　　　　．</v>
      </c>
      <c r="BG95" s="13"/>
      <c r="BH95" s="124">
        <f ca="1">IF($A$95="","",$A$95)</f>
        <v>34</v>
      </c>
      <c r="BI95" s="40" t="str">
        <f ca="1">IF($B$95="","",$B$95)</f>
        <v>三十四</v>
      </c>
      <c r="BJ95" s="29" t="str">
        <f t="shared" si="175"/>
        <v>　　　　．</v>
      </c>
      <c r="BK95" s="57" t="str">
        <f t="shared" si="176"/>
        <v>　　　　．</v>
      </c>
      <c r="BL95" s="57" t="str">
        <f t="shared" si="177"/>
        <v>　　　　．</v>
      </c>
      <c r="BM95" s="30" t="str">
        <f t="shared" si="178"/>
        <v>　　　　．</v>
      </c>
      <c r="BN95" s="13"/>
      <c r="BO95" s="124">
        <f ca="1">IF($A$95="","",$A$95)</f>
        <v>34</v>
      </c>
      <c r="BP95" s="40" t="str">
        <f ca="1">IF($B$95="","",$B$95)</f>
        <v>三十四</v>
      </c>
      <c r="BQ95" s="29" t="str">
        <f t="shared" si="179"/>
        <v>　　　　　　　　．</v>
      </c>
      <c r="BR95" s="30" t="str">
        <f t="shared" si="180"/>
        <v>　　　　　　　　．</v>
      </c>
      <c r="BS95" s="13"/>
      <c r="BT95" s="124">
        <f ca="1">IF($A$95="","",$A$95)</f>
        <v>34</v>
      </c>
      <c r="BU95" s="104" t="str">
        <f ca="1">IF($B$95="","",$B$95)</f>
        <v>三十四</v>
      </c>
      <c r="BV95" s="113" t="str">
        <f t="shared" si="181"/>
        <v/>
      </c>
      <c r="BW95" s="102" t="str">
        <f t="shared" si="182"/>
        <v/>
      </c>
      <c r="BX95" s="13"/>
      <c r="BY95" s="124">
        <f ca="1">IF($A$95="","",$A$95)</f>
        <v>34</v>
      </c>
      <c r="BZ95" s="40" t="str">
        <f ca="1">IF($B$95="","",$B$95)</f>
        <v>三十四</v>
      </c>
      <c r="CA95" s="29" t="str">
        <f t="shared" si="183"/>
        <v>　　　　．</v>
      </c>
      <c r="CB95" s="57" t="str">
        <f t="shared" si="184"/>
        <v>　　　　．</v>
      </c>
      <c r="CC95" s="57" t="str">
        <f t="shared" si="185"/>
        <v>　　　　．</v>
      </c>
      <c r="CD95" s="30" t="str">
        <f t="shared" si="186"/>
        <v>　　　　．</v>
      </c>
      <c r="CE95" s="13"/>
      <c r="CF95" s="124">
        <f ca="1">IF($A$95="","",$A$95)</f>
        <v>34</v>
      </c>
      <c r="CG95" s="40" t="str">
        <f ca="1">IF($B$95="","",$B$95)</f>
        <v>三十四</v>
      </c>
      <c r="CH95" s="105" t="str">
        <f t="shared" si="187"/>
        <v>年</v>
      </c>
      <c r="CI95" s="106" t="str">
        <f t="shared" si="188"/>
        <v>年</v>
      </c>
      <c r="CJ95" s="106" t="str">
        <f t="shared" si="189"/>
        <v>年</v>
      </c>
      <c r="CK95" s="106" t="str">
        <f t="shared" si="190"/>
        <v>年</v>
      </c>
      <c r="CL95" s="106" t="str">
        <f t="shared" si="191"/>
        <v>年</v>
      </c>
      <c r="CM95" s="106" t="str">
        <f t="shared" si="192"/>
        <v>年</v>
      </c>
      <c r="CN95" s="106" t="str">
        <f t="shared" si="193"/>
        <v>年</v>
      </c>
      <c r="CO95" s="106" t="str">
        <f t="shared" si="194"/>
        <v>年</v>
      </c>
      <c r="CP95" s="106" t="str">
        <f t="shared" si="195"/>
        <v>年</v>
      </c>
      <c r="CQ95" s="107" t="str">
        <f t="shared" si="196"/>
        <v>年</v>
      </c>
    </row>
    <row r="96" spans="1:95" ht="30" customHeight="1" x14ac:dyDescent="0.15">
      <c r="A96" s="124">
        <f ca="1">IF(AND(入力!$C$4&gt;3,OR(QUOTIENT(入力!$C$3,入力!$C$4)&gt;4,AND(QUOTIENT(入力!$C$3,入力!$C$4)&gt;3,MOD(入力!$C$3,入力!$C$4)&gt;3))),OFFSET(入力!E3,QUOTIENT(入力!$C$3,入力!$C$4)*3+IF(MOD(入力!$C$3,入力!$C$4)&lt;4,MOD(入力!$C$3,入力!$C$4),3)+4,),"")</f>
        <v>35</v>
      </c>
      <c r="B96" s="117" t="str">
        <f ca="1">IF(AND(入力!$C$4&gt;3,OR(QUOTIENT(入力!$C$3,入力!$C$4)&gt;4,AND(QUOTIENT(入力!$C$3,入力!$C$4)&gt;3,MOD(入力!$C$3,入力!$C$4)&gt;3))),OFFSET(入力!F3,QUOTIENT(入力!$C$3,入力!$C$4)*3+IF(MOD(入力!$C$3,入力!$C$4)&lt;4,MOD(入力!$C$3,入力!$C$4),3)+4,),"")</f>
        <v>三十五</v>
      </c>
      <c r="C96" s="27" t="str">
        <f t="shared" si="197"/>
        <v>　</v>
      </c>
      <c r="D96" s="28" t="str">
        <f t="shared" si="198"/>
        <v>　　　　　　年　　　月　　　日</v>
      </c>
      <c r="E96" s="29" t="str">
        <f t="shared" si="152"/>
        <v>　　　　．</v>
      </c>
      <c r="F96" s="30" t="str">
        <f t="shared" si="199"/>
        <v>　　　．</v>
      </c>
      <c r="G96" s="13"/>
      <c r="H96" s="124">
        <f ca="1">IF($A$96="","",$A$96)</f>
        <v>35</v>
      </c>
      <c r="I96" s="40" t="str">
        <f ca="1">IF($B$96="","",$B$96)</f>
        <v>三十五</v>
      </c>
      <c r="J96" s="234" t="str">
        <f t="shared" si="153"/>
        <v>WS ／ OH ／ OP ／ MB ／ S ／ L ／ R ／ RS</v>
      </c>
      <c r="K96" s="235"/>
      <c r="L96" s="29" t="str">
        <f t="shared" si="154"/>
        <v>　　　　．</v>
      </c>
      <c r="M96" s="30" t="str">
        <f t="shared" si="155"/>
        <v>　　　　．</v>
      </c>
      <c r="N96" s="13"/>
      <c r="O96" s="124">
        <f ca="1">IF($A$96="","",$A$96)</f>
        <v>35</v>
      </c>
      <c r="P96" s="40" t="str">
        <f ca="1">IF($B$96="","",$B$96)</f>
        <v>三十五</v>
      </c>
      <c r="Q96" s="45"/>
      <c r="R96" s="46" t="str">
        <f t="shared" si="156"/>
        <v>右　／　左　／　両</v>
      </c>
      <c r="S96" s="29" t="str">
        <f t="shared" si="157"/>
        <v>　　　　．</v>
      </c>
      <c r="T96" s="30" t="str">
        <f t="shared" si="158"/>
        <v>　　　　．</v>
      </c>
      <c r="U96" s="13"/>
      <c r="V96" s="124">
        <f ca="1">IF($A$96="","",$A$96)</f>
        <v>35</v>
      </c>
      <c r="W96" s="40" t="str">
        <f ca="1">IF($B$96="","",$B$96)</f>
        <v>三十五</v>
      </c>
      <c r="X96" s="29" t="str">
        <f t="shared" si="159"/>
        <v>　　　．</v>
      </c>
      <c r="Y96" s="57" t="str">
        <f t="shared" si="160"/>
        <v>　　　．</v>
      </c>
      <c r="Z96" s="57" t="str">
        <f t="shared" si="161"/>
        <v>　　　．</v>
      </c>
      <c r="AA96" s="30" t="str">
        <f t="shared" si="162"/>
        <v>　　　．</v>
      </c>
      <c r="AB96" s="13"/>
      <c r="AC96" s="124">
        <f ca="1">IF($A$96="","",$A$96)</f>
        <v>35</v>
      </c>
      <c r="AD96" s="40" t="str">
        <f ca="1">IF($B$96="","",$B$96)</f>
        <v>三十五</v>
      </c>
      <c r="AE96" s="293" t="str">
        <f t="shared" si="150"/>
        <v>　　．</v>
      </c>
      <c r="AF96" s="294"/>
      <c r="AG96" s="295" t="str">
        <f t="shared" si="151"/>
        <v>　　．</v>
      </c>
      <c r="AH96" s="296"/>
      <c r="AI96" s="13"/>
      <c r="AJ96" s="124">
        <f ca="1">IF($A$96="","",$A$96)</f>
        <v>35</v>
      </c>
      <c r="AK96" s="40" t="str">
        <f ca="1">IF($B$96="","",$B$96)</f>
        <v>三十五</v>
      </c>
      <c r="AL96" s="29" t="str">
        <f t="shared" si="163"/>
        <v/>
      </c>
      <c r="AM96" s="57" t="str">
        <f t="shared" si="164"/>
        <v/>
      </c>
      <c r="AN96" s="57" t="str">
        <f t="shared" si="165"/>
        <v/>
      </c>
      <c r="AO96" s="30" t="str">
        <f t="shared" si="166"/>
        <v/>
      </c>
      <c r="AP96" s="13"/>
      <c r="AQ96" s="124">
        <f ca="1">IF($A$96="","",$A$96)</f>
        <v>35</v>
      </c>
      <c r="AR96" s="40" t="str">
        <f ca="1">IF($B$96="","",$B$96)</f>
        <v>三十五</v>
      </c>
      <c r="AS96" s="29" t="str">
        <f t="shared" si="167"/>
        <v/>
      </c>
      <c r="AT96" s="57" t="str">
        <f t="shared" si="168"/>
        <v/>
      </c>
      <c r="AU96" s="57" t="str">
        <f t="shared" si="169"/>
        <v/>
      </c>
      <c r="AV96" s="30" t="str">
        <f t="shared" si="170"/>
        <v/>
      </c>
      <c r="AW96" s="13"/>
      <c r="AX96" s="124">
        <f ca="1">IF($A$96="","",$A$96)</f>
        <v>35</v>
      </c>
      <c r="AY96" s="40" t="str">
        <f ca="1">IF($B$96="","",$B$96)</f>
        <v>三十五</v>
      </c>
      <c r="AZ96" s="29" t="str">
        <f t="shared" si="171"/>
        <v>　　　　　　．</v>
      </c>
      <c r="BA96" s="102" t="str">
        <f t="shared" si="172"/>
        <v>　　　　　　．</v>
      </c>
      <c r="BB96" s="103"/>
      <c r="BC96" s="124">
        <f ca="1">IF($A$96="","",$A$96)</f>
        <v>35</v>
      </c>
      <c r="BD96" s="40" t="str">
        <f ca="1">IF($B$96="","",$B$96)</f>
        <v>三十五</v>
      </c>
      <c r="BE96" s="29" t="str">
        <f t="shared" si="173"/>
        <v>　　　　　　．</v>
      </c>
      <c r="BF96" s="102" t="str">
        <f t="shared" si="174"/>
        <v>　　　　　　．</v>
      </c>
      <c r="BG96" s="13"/>
      <c r="BH96" s="124">
        <f ca="1">IF($A$96="","",$A$96)</f>
        <v>35</v>
      </c>
      <c r="BI96" s="40" t="str">
        <f ca="1">IF($B$96="","",$B$96)</f>
        <v>三十五</v>
      </c>
      <c r="BJ96" s="29" t="str">
        <f t="shared" si="175"/>
        <v>　　　　．</v>
      </c>
      <c r="BK96" s="57" t="str">
        <f t="shared" si="176"/>
        <v>　　　　．</v>
      </c>
      <c r="BL96" s="57" t="str">
        <f t="shared" si="177"/>
        <v>　　　　．</v>
      </c>
      <c r="BM96" s="30" t="str">
        <f t="shared" si="178"/>
        <v>　　　　．</v>
      </c>
      <c r="BN96" s="13"/>
      <c r="BO96" s="124">
        <f ca="1">IF($A$96="","",$A$96)</f>
        <v>35</v>
      </c>
      <c r="BP96" s="40" t="str">
        <f ca="1">IF($B$96="","",$B$96)</f>
        <v>三十五</v>
      </c>
      <c r="BQ96" s="29" t="str">
        <f t="shared" si="179"/>
        <v>　　　　　　　　．</v>
      </c>
      <c r="BR96" s="30" t="str">
        <f t="shared" si="180"/>
        <v>　　　　　　　　．</v>
      </c>
      <c r="BS96" s="13"/>
      <c r="BT96" s="124">
        <f ca="1">IF($A$96="","",$A$96)</f>
        <v>35</v>
      </c>
      <c r="BU96" s="104" t="str">
        <f ca="1">IF($B$96="","",$B$96)</f>
        <v>三十五</v>
      </c>
      <c r="BV96" s="113" t="str">
        <f t="shared" si="181"/>
        <v/>
      </c>
      <c r="BW96" s="102" t="str">
        <f t="shared" si="182"/>
        <v/>
      </c>
      <c r="BX96" s="13"/>
      <c r="BY96" s="124">
        <f ca="1">IF($A$96="","",$A$96)</f>
        <v>35</v>
      </c>
      <c r="BZ96" s="40" t="str">
        <f ca="1">IF($B$96="","",$B$96)</f>
        <v>三十五</v>
      </c>
      <c r="CA96" s="29" t="str">
        <f t="shared" si="183"/>
        <v>　　　　．</v>
      </c>
      <c r="CB96" s="57" t="str">
        <f t="shared" si="184"/>
        <v>　　　　．</v>
      </c>
      <c r="CC96" s="57" t="str">
        <f t="shared" si="185"/>
        <v>　　　　．</v>
      </c>
      <c r="CD96" s="30" t="str">
        <f t="shared" si="186"/>
        <v>　　　　．</v>
      </c>
      <c r="CE96" s="13"/>
      <c r="CF96" s="124">
        <f ca="1">IF($A$96="","",$A$96)</f>
        <v>35</v>
      </c>
      <c r="CG96" s="40" t="str">
        <f ca="1">IF($B$96="","",$B$96)</f>
        <v>三十五</v>
      </c>
      <c r="CH96" s="105" t="str">
        <f t="shared" si="187"/>
        <v>年</v>
      </c>
      <c r="CI96" s="106" t="str">
        <f t="shared" si="188"/>
        <v>年</v>
      </c>
      <c r="CJ96" s="106" t="str">
        <f t="shared" si="189"/>
        <v>年</v>
      </c>
      <c r="CK96" s="106" t="str">
        <f t="shared" si="190"/>
        <v>年</v>
      </c>
      <c r="CL96" s="106" t="str">
        <f t="shared" si="191"/>
        <v>年</v>
      </c>
      <c r="CM96" s="106" t="str">
        <f t="shared" si="192"/>
        <v>年</v>
      </c>
      <c r="CN96" s="106" t="str">
        <f t="shared" si="193"/>
        <v>年</v>
      </c>
      <c r="CO96" s="106" t="str">
        <f t="shared" si="194"/>
        <v>年</v>
      </c>
      <c r="CP96" s="106" t="str">
        <f t="shared" si="195"/>
        <v>年</v>
      </c>
      <c r="CQ96" s="107" t="str">
        <f t="shared" si="196"/>
        <v>年</v>
      </c>
    </row>
    <row r="97" spans="1:95" ht="30" customHeight="1" x14ac:dyDescent="0.15">
      <c r="A97" s="124">
        <f ca="1">IF(AND(入力!$C$4&gt;3,OR(QUOTIENT(入力!$C$3,入力!$C$4)&gt;5,AND(QUOTIENT(入力!$C$3,入力!$C$4)&gt;4,MOD(入力!$C$3,入力!$C$4)&gt;3))),OFFSET(入力!E3,QUOTIENT(入力!$C$3,入力!$C$4)*3+IF(MOD(入力!$C$3,入力!$C$4)&lt;4,MOD(入力!$C$3,入力!$C$4),3)+5,),"")</f>
        <v>36</v>
      </c>
      <c r="B97" s="117" t="str">
        <f ca="1">IF(AND(入力!$C$4&gt;3,OR(QUOTIENT(入力!$C$3,入力!$C$4)&gt;5,AND(QUOTIENT(入力!$C$3,入力!$C$4)&gt;4,MOD(入力!$C$3,入力!$C$4)&gt;3))),OFFSET(入力!F3,QUOTIENT(入力!$C$3,入力!$C$4)*3+IF(MOD(入力!$C$3,入力!$C$4)&lt;4,MOD(入力!$C$3,入力!$C$4),3)+5,),"")</f>
        <v>三十六</v>
      </c>
      <c r="C97" s="27" t="str">
        <f t="shared" si="197"/>
        <v>　</v>
      </c>
      <c r="D97" s="28" t="str">
        <f t="shared" si="198"/>
        <v>　　　　　　年　　　月　　　日</v>
      </c>
      <c r="E97" s="29" t="str">
        <f t="shared" si="152"/>
        <v>　　　　．</v>
      </c>
      <c r="F97" s="30" t="str">
        <f t="shared" si="199"/>
        <v>　　　．</v>
      </c>
      <c r="G97" s="13"/>
      <c r="H97" s="124">
        <f ca="1">IF($A$97="","",$A$97)</f>
        <v>36</v>
      </c>
      <c r="I97" s="117" t="str">
        <f ca="1">IF($B$97="","",$B$97)</f>
        <v>三十六</v>
      </c>
      <c r="J97" s="234" t="str">
        <f t="shared" si="153"/>
        <v>WS ／ OH ／ OP ／ MB ／ S ／ L ／ R ／ RS</v>
      </c>
      <c r="K97" s="235"/>
      <c r="L97" s="29" t="str">
        <f t="shared" si="154"/>
        <v>　　　　．</v>
      </c>
      <c r="M97" s="30" t="str">
        <f t="shared" si="155"/>
        <v>　　　　．</v>
      </c>
      <c r="N97" s="13"/>
      <c r="O97" s="124">
        <f ca="1">IF($A$97="","",$A$97)</f>
        <v>36</v>
      </c>
      <c r="P97" s="117" t="str">
        <f ca="1">IF($B$97="","",$B$97)</f>
        <v>三十六</v>
      </c>
      <c r="Q97" s="45"/>
      <c r="R97" s="46" t="str">
        <f t="shared" si="156"/>
        <v>右　／　左　／　両</v>
      </c>
      <c r="S97" s="29" t="str">
        <f t="shared" si="157"/>
        <v>　　　　．</v>
      </c>
      <c r="T97" s="30" t="str">
        <f t="shared" si="158"/>
        <v>　　　　．</v>
      </c>
      <c r="U97" s="13"/>
      <c r="V97" s="124">
        <f ca="1">IF($A$97="","",$A$97)</f>
        <v>36</v>
      </c>
      <c r="W97" s="117" t="str">
        <f ca="1">IF($B$97="","",$B$97)</f>
        <v>三十六</v>
      </c>
      <c r="X97" s="29" t="str">
        <f t="shared" si="159"/>
        <v>　　　．</v>
      </c>
      <c r="Y97" s="57" t="str">
        <f t="shared" si="160"/>
        <v>　　　．</v>
      </c>
      <c r="Z97" s="57" t="str">
        <f t="shared" si="161"/>
        <v>　　　．</v>
      </c>
      <c r="AA97" s="30" t="str">
        <f t="shared" si="162"/>
        <v>　　　．</v>
      </c>
      <c r="AB97" s="13"/>
      <c r="AC97" s="124">
        <f ca="1">IF($A$97="","",$A$97)</f>
        <v>36</v>
      </c>
      <c r="AD97" s="117" t="str">
        <f ca="1">IF($B$97="","",$B$97)</f>
        <v>三十六</v>
      </c>
      <c r="AE97" s="293" t="str">
        <f t="shared" si="150"/>
        <v>　　．</v>
      </c>
      <c r="AF97" s="294"/>
      <c r="AG97" s="295" t="str">
        <f t="shared" si="151"/>
        <v>　　．</v>
      </c>
      <c r="AH97" s="296"/>
      <c r="AI97" s="13"/>
      <c r="AJ97" s="124">
        <f ca="1">IF($A$97="","",$A$97)</f>
        <v>36</v>
      </c>
      <c r="AK97" s="117" t="str">
        <f ca="1">IF($B$97="","",$B$97)</f>
        <v>三十六</v>
      </c>
      <c r="AL97" s="29" t="str">
        <f t="shared" si="163"/>
        <v/>
      </c>
      <c r="AM97" s="57" t="str">
        <f t="shared" si="164"/>
        <v/>
      </c>
      <c r="AN97" s="57" t="str">
        <f t="shared" si="165"/>
        <v/>
      </c>
      <c r="AO97" s="30" t="str">
        <f t="shared" si="166"/>
        <v/>
      </c>
      <c r="AP97" s="13"/>
      <c r="AQ97" s="124">
        <f ca="1">IF($A$97="","",$A$97)</f>
        <v>36</v>
      </c>
      <c r="AR97" s="117" t="str">
        <f ca="1">IF($B$97="","",$B$97)</f>
        <v>三十六</v>
      </c>
      <c r="AS97" s="29" t="str">
        <f t="shared" si="167"/>
        <v/>
      </c>
      <c r="AT97" s="57" t="str">
        <f t="shared" si="168"/>
        <v/>
      </c>
      <c r="AU97" s="57" t="str">
        <f t="shared" si="169"/>
        <v/>
      </c>
      <c r="AV97" s="30" t="str">
        <f t="shared" si="170"/>
        <v/>
      </c>
      <c r="AW97" s="13"/>
      <c r="AX97" s="124">
        <f ca="1">IF($A$97="","",$A$97)</f>
        <v>36</v>
      </c>
      <c r="AY97" s="117" t="str">
        <f ca="1">IF($B$97="","",$B$97)</f>
        <v>三十六</v>
      </c>
      <c r="AZ97" s="29" t="str">
        <f t="shared" si="171"/>
        <v>　　　　　　．</v>
      </c>
      <c r="BA97" s="102" t="str">
        <f t="shared" si="172"/>
        <v>　　　　　　．</v>
      </c>
      <c r="BB97" s="103"/>
      <c r="BC97" s="124">
        <f ca="1">IF($A$97="","",$A$97)</f>
        <v>36</v>
      </c>
      <c r="BD97" s="117" t="str">
        <f ca="1">IF($B$97="","",$B$97)</f>
        <v>三十六</v>
      </c>
      <c r="BE97" s="29" t="str">
        <f t="shared" si="173"/>
        <v>　　　　　　．</v>
      </c>
      <c r="BF97" s="102" t="str">
        <f t="shared" si="174"/>
        <v>　　　　　　．</v>
      </c>
      <c r="BG97" s="13"/>
      <c r="BH97" s="124">
        <f ca="1">IF($A$97="","",$A$97)</f>
        <v>36</v>
      </c>
      <c r="BI97" s="117" t="str">
        <f ca="1">IF($B$97="","",$B$97)</f>
        <v>三十六</v>
      </c>
      <c r="BJ97" s="29" t="str">
        <f t="shared" si="175"/>
        <v>　　　　．</v>
      </c>
      <c r="BK97" s="57" t="str">
        <f t="shared" si="176"/>
        <v>　　　　．</v>
      </c>
      <c r="BL97" s="57" t="str">
        <f t="shared" si="177"/>
        <v>　　　　．</v>
      </c>
      <c r="BM97" s="30" t="str">
        <f t="shared" si="178"/>
        <v>　　　　．</v>
      </c>
      <c r="BN97" s="13"/>
      <c r="BO97" s="124">
        <f ca="1">IF($A$97="","",$A$97)</f>
        <v>36</v>
      </c>
      <c r="BP97" s="117" t="str">
        <f ca="1">IF($B$97="","",$B$97)</f>
        <v>三十六</v>
      </c>
      <c r="BQ97" s="29" t="str">
        <f t="shared" si="179"/>
        <v>　　　　　　　　．</v>
      </c>
      <c r="BR97" s="30" t="str">
        <f t="shared" si="180"/>
        <v>　　　　　　　　．</v>
      </c>
      <c r="BS97" s="13"/>
      <c r="BT97" s="124">
        <f ca="1">IF($A$97="","",$A$97)</f>
        <v>36</v>
      </c>
      <c r="BU97" s="118" t="str">
        <f ca="1">IF($B$97="","",$B$97)</f>
        <v>三十六</v>
      </c>
      <c r="BV97" s="113" t="str">
        <f t="shared" si="181"/>
        <v/>
      </c>
      <c r="BW97" s="102" t="str">
        <f t="shared" si="182"/>
        <v/>
      </c>
      <c r="BX97" s="13"/>
      <c r="BY97" s="124">
        <f ca="1">IF($A$97="","",$A$97)</f>
        <v>36</v>
      </c>
      <c r="BZ97" s="117" t="str">
        <f ca="1">IF($B$97="","",$B$97)</f>
        <v>三十六</v>
      </c>
      <c r="CA97" s="29" t="str">
        <f t="shared" si="183"/>
        <v>　　　　．</v>
      </c>
      <c r="CB97" s="57" t="str">
        <f t="shared" si="184"/>
        <v>　　　　．</v>
      </c>
      <c r="CC97" s="57" t="str">
        <f t="shared" si="185"/>
        <v>　　　　．</v>
      </c>
      <c r="CD97" s="30" t="str">
        <f t="shared" si="186"/>
        <v>　　　　．</v>
      </c>
      <c r="CE97" s="13"/>
      <c r="CF97" s="124">
        <f ca="1">IF($A$97="","",$A$97)</f>
        <v>36</v>
      </c>
      <c r="CG97" s="117" t="str">
        <f ca="1">IF($B$97="","",$B$97)</f>
        <v>三十六</v>
      </c>
      <c r="CH97" s="105" t="str">
        <f t="shared" si="187"/>
        <v>年</v>
      </c>
      <c r="CI97" s="106" t="str">
        <f t="shared" si="188"/>
        <v>年</v>
      </c>
      <c r="CJ97" s="106" t="str">
        <f t="shared" si="189"/>
        <v>年</v>
      </c>
      <c r="CK97" s="106" t="str">
        <f t="shared" si="190"/>
        <v>年</v>
      </c>
      <c r="CL97" s="106" t="str">
        <f t="shared" si="191"/>
        <v>年</v>
      </c>
      <c r="CM97" s="106" t="str">
        <f t="shared" si="192"/>
        <v>年</v>
      </c>
      <c r="CN97" s="106" t="str">
        <f t="shared" si="193"/>
        <v>年</v>
      </c>
      <c r="CO97" s="106" t="str">
        <f t="shared" si="194"/>
        <v>年</v>
      </c>
      <c r="CP97" s="106" t="str">
        <f t="shared" si="195"/>
        <v>年</v>
      </c>
      <c r="CQ97" s="107" t="str">
        <f t="shared" si="196"/>
        <v>年</v>
      </c>
    </row>
    <row r="98" spans="1:95" ht="30" customHeight="1" x14ac:dyDescent="0.15">
      <c r="A98" s="124">
        <f ca="1">IF(AND(入力!$C$4&gt;3,OR(QUOTIENT(入力!$C$3,入力!$C$4)&gt;6,AND(QUOTIENT(入力!$C$3,入力!$C$4)&gt;5,MOD(入力!$C$3,入力!$C$4)&gt;3))),OFFSET(入力!E3,QUOTIENT(入力!$C$3,入力!$C$4)*3+IF(MOD(入力!$C$3,入力!$C$4)&lt;4,MOD(入力!$C$3,入力!$C$4),3)+6,),"")</f>
        <v>37</v>
      </c>
      <c r="B98" s="40" t="str">
        <f ca="1">IF(AND(入力!$C$4&gt;3,OR(QUOTIENT(入力!$C$3,入力!$C$4)&gt;6,AND(QUOTIENT(入力!$C$3,入力!$C$4)&gt;5,MOD(入力!$C$3,入力!$C$4)&gt;3))),OFFSET(入力!F3,QUOTIENT(入力!$C$3,入力!$C$4)*3+IF(MOD(入力!$C$3,入力!$C$4)&lt;4,MOD(入力!$C$3,入力!$C$4),3)+6,),"")</f>
        <v>三十七</v>
      </c>
      <c r="C98" s="27" t="str">
        <f t="shared" si="197"/>
        <v>　</v>
      </c>
      <c r="D98" s="28" t="str">
        <f t="shared" si="198"/>
        <v>　　　　　　年　　　月　　　日</v>
      </c>
      <c r="E98" s="29" t="str">
        <f t="shared" si="152"/>
        <v>　　　　．</v>
      </c>
      <c r="F98" s="30" t="str">
        <f t="shared" si="199"/>
        <v>　　　．</v>
      </c>
      <c r="G98" s="13"/>
      <c r="H98" s="124">
        <f ca="1">IF($A$98="","",$A$98)</f>
        <v>37</v>
      </c>
      <c r="I98" s="40" t="str">
        <f ca="1">IF($B$98="","",$B$98)</f>
        <v>三十七</v>
      </c>
      <c r="J98" s="234" t="str">
        <f t="shared" si="153"/>
        <v>WS ／ OH ／ OP ／ MB ／ S ／ L ／ R ／ RS</v>
      </c>
      <c r="K98" s="235"/>
      <c r="L98" s="29" t="str">
        <f t="shared" si="154"/>
        <v>　　　　．</v>
      </c>
      <c r="M98" s="30" t="str">
        <f t="shared" si="155"/>
        <v>　　　　．</v>
      </c>
      <c r="N98" s="13"/>
      <c r="O98" s="124">
        <f ca="1">IF($A$98="","",$A$98)</f>
        <v>37</v>
      </c>
      <c r="P98" s="40" t="str">
        <f ca="1">IF($B$98="","",$B$98)</f>
        <v>三十七</v>
      </c>
      <c r="Q98" s="45"/>
      <c r="R98" s="46" t="str">
        <f t="shared" si="156"/>
        <v>右　／　左　／　両</v>
      </c>
      <c r="S98" s="29" t="str">
        <f t="shared" si="157"/>
        <v>　　　　．</v>
      </c>
      <c r="T98" s="30" t="str">
        <f t="shared" si="158"/>
        <v>　　　　．</v>
      </c>
      <c r="U98" s="13"/>
      <c r="V98" s="124">
        <f ca="1">IF($A$98="","",$A$98)</f>
        <v>37</v>
      </c>
      <c r="W98" s="40" t="str">
        <f ca="1">IF($B$98="","",$B$98)</f>
        <v>三十七</v>
      </c>
      <c r="X98" s="29" t="str">
        <f t="shared" si="159"/>
        <v>　　　．</v>
      </c>
      <c r="Y98" s="57" t="str">
        <f t="shared" si="160"/>
        <v>　　　．</v>
      </c>
      <c r="Z98" s="57" t="str">
        <f t="shared" si="161"/>
        <v>　　　．</v>
      </c>
      <c r="AA98" s="30" t="str">
        <f t="shared" si="162"/>
        <v>　　　．</v>
      </c>
      <c r="AB98" s="13"/>
      <c r="AC98" s="124">
        <f ca="1">IF($A$98="","",$A$98)</f>
        <v>37</v>
      </c>
      <c r="AD98" s="40" t="str">
        <f ca="1">IF($B$98="","",$B$98)</f>
        <v>三十七</v>
      </c>
      <c r="AE98" s="293" t="str">
        <f t="shared" si="150"/>
        <v>　　．</v>
      </c>
      <c r="AF98" s="294"/>
      <c r="AG98" s="295" t="str">
        <f t="shared" si="151"/>
        <v>　　．</v>
      </c>
      <c r="AH98" s="296"/>
      <c r="AI98" s="13"/>
      <c r="AJ98" s="124">
        <f ca="1">IF($A$98="","",$A$98)</f>
        <v>37</v>
      </c>
      <c r="AK98" s="40" t="str">
        <f ca="1">IF($B$98="","",$B$98)</f>
        <v>三十七</v>
      </c>
      <c r="AL98" s="29" t="str">
        <f t="shared" si="163"/>
        <v/>
      </c>
      <c r="AM98" s="57" t="str">
        <f t="shared" si="164"/>
        <v/>
      </c>
      <c r="AN98" s="57" t="str">
        <f t="shared" si="165"/>
        <v/>
      </c>
      <c r="AO98" s="30" t="str">
        <f t="shared" si="166"/>
        <v/>
      </c>
      <c r="AP98" s="13"/>
      <c r="AQ98" s="124">
        <f ca="1">IF($A$98="","",$A$98)</f>
        <v>37</v>
      </c>
      <c r="AR98" s="40" t="str">
        <f ca="1">IF($B$98="","",$B$98)</f>
        <v>三十七</v>
      </c>
      <c r="AS98" s="29" t="str">
        <f t="shared" si="167"/>
        <v/>
      </c>
      <c r="AT98" s="57" t="str">
        <f t="shared" si="168"/>
        <v/>
      </c>
      <c r="AU98" s="57" t="str">
        <f t="shared" si="169"/>
        <v/>
      </c>
      <c r="AV98" s="30" t="str">
        <f t="shared" si="170"/>
        <v/>
      </c>
      <c r="AW98" s="13"/>
      <c r="AX98" s="124">
        <f ca="1">IF($A$98="","",$A$98)</f>
        <v>37</v>
      </c>
      <c r="AY98" s="40" t="str">
        <f ca="1">IF($B$98="","",$B$98)</f>
        <v>三十七</v>
      </c>
      <c r="AZ98" s="29" t="str">
        <f t="shared" si="171"/>
        <v>　　　　　　．</v>
      </c>
      <c r="BA98" s="102" t="str">
        <f t="shared" si="172"/>
        <v>　　　　　　．</v>
      </c>
      <c r="BB98" s="103"/>
      <c r="BC98" s="124">
        <f ca="1">IF($A$98="","",$A$98)</f>
        <v>37</v>
      </c>
      <c r="BD98" s="40" t="str">
        <f ca="1">IF($B$98="","",$B$98)</f>
        <v>三十七</v>
      </c>
      <c r="BE98" s="29" t="str">
        <f t="shared" si="173"/>
        <v>　　　　　　．</v>
      </c>
      <c r="BF98" s="102" t="str">
        <f t="shared" si="174"/>
        <v>　　　　　　．</v>
      </c>
      <c r="BG98" s="13"/>
      <c r="BH98" s="124">
        <f ca="1">IF($A$98="","",$A$98)</f>
        <v>37</v>
      </c>
      <c r="BI98" s="40" t="str">
        <f ca="1">IF($B$98="","",$B$98)</f>
        <v>三十七</v>
      </c>
      <c r="BJ98" s="29" t="str">
        <f t="shared" si="175"/>
        <v>　　　　．</v>
      </c>
      <c r="BK98" s="57" t="str">
        <f t="shared" si="176"/>
        <v>　　　　．</v>
      </c>
      <c r="BL98" s="57" t="str">
        <f t="shared" si="177"/>
        <v>　　　　．</v>
      </c>
      <c r="BM98" s="30" t="str">
        <f t="shared" si="178"/>
        <v>　　　　．</v>
      </c>
      <c r="BN98" s="13"/>
      <c r="BO98" s="124">
        <f ca="1">IF($A$98="","",$A$98)</f>
        <v>37</v>
      </c>
      <c r="BP98" s="40" t="str">
        <f ca="1">IF($B$98="","",$B$98)</f>
        <v>三十七</v>
      </c>
      <c r="BQ98" s="29" t="str">
        <f t="shared" si="179"/>
        <v>　　　　　　　　．</v>
      </c>
      <c r="BR98" s="30" t="str">
        <f t="shared" si="180"/>
        <v>　　　　　　　　．</v>
      </c>
      <c r="BS98" s="13"/>
      <c r="BT98" s="124">
        <f ca="1">IF($A$98="","",$A$98)</f>
        <v>37</v>
      </c>
      <c r="BU98" s="104" t="str">
        <f ca="1">IF($B$98="","",$B$98)</f>
        <v>三十七</v>
      </c>
      <c r="BV98" s="113" t="str">
        <f t="shared" si="181"/>
        <v/>
      </c>
      <c r="BW98" s="102" t="str">
        <f t="shared" si="182"/>
        <v/>
      </c>
      <c r="BX98" s="13"/>
      <c r="BY98" s="124">
        <f ca="1">IF($A$98="","",$A$98)</f>
        <v>37</v>
      </c>
      <c r="BZ98" s="40" t="str">
        <f ca="1">IF($B$98="","",$B$98)</f>
        <v>三十七</v>
      </c>
      <c r="CA98" s="29" t="str">
        <f t="shared" si="183"/>
        <v>　　　　．</v>
      </c>
      <c r="CB98" s="57" t="str">
        <f t="shared" si="184"/>
        <v>　　　　．</v>
      </c>
      <c r="CC98" s="57" t="str">
        <f t="shared" si="185"/>
        <v>　　　　．</v>
      </c>
      <c r="CD98" s="30" t="str">
        <f t="shared" si="186"/>
        <v>　　　　．</v>
      </c>
      <c r="CE98" s="13"/>
      <c r="CF98" s="124">
        <f ca="1">IF($A$98="","",$A$98)</f>
        <v>37</v>
      </c>
      <c r="CG98" s="40" t="str">
        <f ca="1">IF($B$98="","",$B$98)</f>
        <v>三十七</v>
      </c>
      <c r="CH98" s="105" t="str">
        <f t="shared" si="187"/>
        <v>年</v>
      </c>
      <c r="CI98" s="106" t="str">
        <f t="shared" si="188"/>
        <v>年</v>
      </c>
      <c r="CJ98" s="106" t="str">
        <f t="shared" si="189"/>
        <v>年</v>
      </c>
      <c r="CK98" s="106" t="str">
        <f t="shared" si="190"/>
        <v>年</v>
      </c>
      <c r="CL98" s="106" t="str">
        <f t="shared" si="191"/>
        <v>年</v>
      </c>
      <c r="CM98" s="106" t="str">
        <f t="shared" si="192"/>
        <v>年</v>
      </c>
      <c r="CN98" s="106" t="str">
        <f t="shared" si="193"/>
        <v>年</v>
      </c>
      <c r="CO98" s="106" t="str">
        <f t="shared" si="194"/>
        <v>年</v>
      </c>
      <c r="CP98" s="106" t="str">
        <f t="shared" si="195"/>
        <v>年</v>
      </c>
      <c r="CQ98" s="107" t="str">
        <f t="shared" si="196"/>
        <v>年</v>
      </c>
    </row>
    <row r="99" spans="1:95" ht="30" customHeight="1" x14ac:dyDescent="0.15">
      <c r="A99" s="124">
        <f ca="1">IF(AND(入力!$C$4&gt;3,OR(QUOTIENT(入力!$C$3,入力!$C$4)&gt;7,AND(QUOTIENT(入力!$C$3,入力!$C$4)&gt;6,MOD(入力!$C$3,入力!$C$4)&gt;3))),OFFSET(入力!E3,QUOTIENT(入力!$C$3,入力!$C$4)*3+IF(MOD(入力!$C$3,入力!$C$4)&lt;4,MOD(入力!$C$3,入力!$C$4),3)+7,),"")</f>
        <v>38</v>
      </c>
      <c r="B99" s="31" t="str">
        <f ca="1">IF(AND(入力!$C$4&gt;3,OR(QUOTIENT(入力!$C$3,入力!$C$4)&gt;7,AND(QUOTIENT(入力!$C$3,入力!$C$4)&gt;6,MOD(入力!$C$3,入力!$C$4)&gt;3))),OFFSET(入力!F3,QUOTIENT(入力!$C$3,入力!$C$4)*3+IF(MOD(入力!$C$3,入力!$C$4)&lt;4,MOD(入力!$C$3,入力!$C$4),3)+7,),"")</f>
        <v>三十八</v>
      </c>
      <c r="C99" s="27" t="str">
        <f t="shared" si="197"/>
        <v>　</v>
      </c>
      <c r="D99" s="28" t="str">
        <f t="shared" si="198"/>
        <v>　　　　　　年　　　月　　　日</v>
      </c>
      <c r="E99" s="29" t="str">
        <f t="shared" si="152"/>
        <v>　　　　．</v>
      </c>
      <c r="F99" s="30" t="str">
        <f t="shared" si="199"/>
        <v>　　　．</v>
      </c>
      <c r="G99" s="13"/>
      <c r="H99" s="124">
        <f ca="1">IF($A$99="","",$A$99)</f>
        <v>38</v>
      </c>
      <c r="I99" s="31" t="str">
        <f ca="1">IF($B$99="","",$B$99)</f>
        <v>三十八</v>
      </c>
      <c r="J99" s="234" t="str">
        <f t="shared" si="153"/>
        <v>WS ／ OH ／ OP ／ MB ／ S ／ L ／ R ／ RS</v>
      </c>
      <c r="K99" s="235"/>
      <c r="L99" s="29" t="str">
        <f t="shared" si="154"/>
        <v>　　　　．</v>
      </c>
      <c r="M99" s="30" t="str">
        <f t="shared" si="155"/>
        <v>　　　　．</v>
      </c>
      <c r="N99" s="13"/>
      <c r="O99" s="124">
        <f ca="1">IF($A$99="","",$A$99)</f>
        <v>38</v>
      </c>
      <c r="P99" s="31" t="str">
        <f ca="1">IF($B$99="","",$B$99)</f>
        <v>三十八</v>
      </c>
      <c r="Q99" s="45"/>
      <c r="R99" s="46" t="str">
        <f t="shared" si="156"/>
        <v>右　／　左　／　両</v>
      </c>
      <c r="S99" s="29" t="str">
        <f t="shared" si="157"/>
        <v>　　　　．</v>
      </c>
      <c r="T99" s="30" t="str">
        <f t="shared" si="158"/>
        <v>　　　　．</v>
      </c>
      <c r="U99" s="13"/>
      <c r="V99" s="124">
        <f ca="1">IF($A$99="","",$A$99)</f>
        <v>38</v>
      </c>
      <c r="W99" s="31" t="str">
        <f ca="1">IF($B$99="","",$B$99)</f>
        <v>三十八</v>
      </c>
      <c r="X99" s="29" t="str">
        <f t="shared" si="159"/>
        <v>　　　．</v>
      </c>
      <c r="Y99" s="57" t="str">
        <f t="shared" si="160"/>
        <v>　　　．</v>
      </c>
      <c r="Z99" s="57" t="str">
        <f t="shared" si="161"/>
        <v>　　　．</v>
      </c>
      <c r="AA99" s="30" t="str">
        <f t="shared" si="162"/>
        <v>　　　．</v>
      </c>
      <c r="AB99" s="13"/>
      <c r="AC99" s="124">
        <f ca="1">IF($A$99="","",$A$99)</f>
        <v>38</v>
      </c>
      <c r="AD99" s="31" t="str">
        <f ca="1">IF($B$99="","",$B$99)</f>
        <v>三十八</v>
      </c>
      <c r="AE99" s="293" t="str">
        <f t="shared" si="150"/>
        <v>　　．</v>
      </c>
      <c r="AF99" s="294"/>
      <c r="AG99" s="295" t="str">
        <f t="shared" si="151"/>
        <v>　　．</v>
      </c>
      <c r="AH99" s="296"/>
      <c r="AI99" s="13"/>
      <c r="AJ99" s="124">
        <f ca="1">IF($A$99="","",$A$99)</f>
        <v>38</v>
      </c>
      <c r="AK99" s="31" t="str">
        <f ca="1">IF($B$99="","",$B$99)</f>
        <v>三十八</v>
      </c>
      <c r="AL99" s="29" t="str">
        <f t="shared" si="163"/>
        <v/>
      </c>
      <c r="AM99" s="57" t="str">
        <f t="shared" si="164"/>
        <v/>
      </c>
      <c r="AN99" s="57" t="str">
        <f t="shared" si="165"/>
        <v/>
      </c>
      <c r="AO99" s="30" t="str">
        <f t="shared" si="166"/>
        <v/>
      </c>
      <c r="AP99" s="13"/>
      <c r="AQ99" s="124">
        <f ca="1">IF($A$99="","",$A$99)</f>
        <v>38</v>
      </c>
      <c r="AR99" s="31" t="str">
        <f ca="1">IF($B$99="","",$B$99)</f>
        <v>三十八</v>
      </c>
      <c r="AS99" s="29" t="str">
        <f t="shared" si="167"/>
        <v/>
      </c>
      <c r="AT99" s="57" t="str">
        <f t="shared" si="168"/>
        <v/>
      </c>
      <c r="AU99" s="57" t="str">
        <f t="shared" si="169"/>
        <v/>
      </c>
      <c r="AV99" s="30" t="str">
        <f t="shared" si="170"/>
        <v/>
      </c>
      <c r="AW99" s="13"/>
      <c r="AX99" s="124">
        <f ca="1">IF($A$99="","",$A$99)</f>
        <v>38</v>
      </c>
      <c r="AY99" s="31" t="str">
        <f ca="1">IF($B$99="","",$B$99)</f>
        <v>三十八</v>
      </c>
      <c r="AZ99" s="29" t="str">
        <f t="shared" si="171"/>
        <v>　　　　　　．</v>
      </c>
      <c r="BA99" s="102" t="str">
        <f t="shared" si="172"/>
        <v>　　　　　　．</v>
      </c>
      <c r="BB99" s="103"/>
      <c r="BC99" s="124">
        <f ca="1">IF($A$99="","",$A$99)</f>
        <v>38</v>
      </c>
      <c r="BD99" s="31" t="str">
        <f ca="1">IF($B$99="","",$B$99)</f>
        <v>三十八</v>
      </c>
      <c r="BE99" s="29" t="str">
        <f t="shared" si="173"/>
        <v>　　　　　　．</v>
      </c>
      <c r="BF99" s="102" t="str">
        <f t="shared" si="174"/>
        <v>　　　　　　．</v>
      </c>
      <c r="BG99" s="13"/>
      <c r="BH99" s="124">
        <f ca="1">IF($A$99="","",$A$99)</f>
        <v>38</v>
      </c>
      <c r="BI99" s="31" t="str">
        <f ca="1">IF($B$99="","",$B$99)</f>
        <v>三十八</v>
      </c>
      <c r="BJ99" s="29" t="str">
        <f t="shared" si="175"/>
        <v>　　　　．</v>
      </c>
      <c r="BK99" s="57" t="str">
        <f t="shared" si="176"/>
        <v>　　　　．</v>
      </c>
      <c r="BL99" s="57" t="str">
        <f t="shared" si="177"/>
        <v>　　　　．</v>
      </c>
      <c r="BM99" s="30" t="str">
        <f t="shared" si="178"/>
        <v>　　　　．</v>
      </c>
      <c r="BN99" s="13"/>
      <c r="BO99" s="124">
        <f ca="1">IF($A$99="","",$A$99)</f>
        <v>38</v>
      </c>
      <c r="BP99" s="31" t="str">
        <f ca="1">IF($B$99="","",$B$99)</f>
        <v>三十八</v>
      </c>
      <c r="BQ99" s="29" t="str">
        <f t="shared" si="179"/>
        <v>　　　　　　　　．</v>
      </c>
      <c r="BR99" s="30" t="str">
        <f t="shared" si="180"/>
        <v>　　　　　　　　．</v>
      </c>
      <c r="BS99" s="13"/>
      <c r="BT99" s="124">
        <f ca="1">IF($A$99="","",$A$99)</f>
        <v>38</v>
      </c>
      <c r="BU99" s="114" t="str">
        <f ca="1">IF($B$99="","",$B$99)</f>
        <v>三十八</v>
      </c>
      <c r="BV99" s="29" t="str">
        <f t="shared" si="181"/>
        <v/>
      </c>
      <c r="BW99" s="102" t="str">
        <f t="shared" si="182"/>
        <v/>
      </c>
      <c r="BX99" s="13"/>
      <c r="BY99" s="124">
        <f ca="1">IF($A$99="","",$A$99)</f>
        <v>38</v>
      </c>
      <c r="BZ99" s="31" t="str">
        <f ca="1">IF($B$99="","",$B$99)</f>
        <v>三十八</v>
      </c>
      <c r="CA99" s="29" t="str">
        <f t="shared" si="183"/>
        <v>　　　　．</v>
      </c>
      <c r="CB99" s="57" t="str">
        <f t="shared" si="184"/>
        <v>　　　　．</v>
      </c>
      <c r="CC99" s="57" t="str">
        <f t="shared" si="185"/>
        <v>　　　　．</v>
      </c>
      <c r="CD99" s="30" t="str">
        <f t="shared" si="186"/>
        <v>　　　　．</v>
      </c>
      <c r="CE99" s="13"/>
      <c r="CF99" s="124">
        <f ca="1">IF($A$99="","",$A$99)</f>
        <v>38</v>
      </c>
      <c r="CG99" s="31" t="str">
        <f ca="1">IF($B$99="","",$B$99)</f>
        <v>三十八</v>
      </c>
      <c r="CH99" s="105" t="str">
        <f t="shared" si="187"/>
        <v>年</v>
      </c>
      <c r="CI99" s="106" t="str">
        <f t="shared" si="188"/>
        <v>年</v>
      </c>
      <c r="CJ99" s="106" t="str">
        <f t="shared" si="189"/>
        <v>年</v>
      </c>
      <c r="CK99" s="106" t="str">
        <f t="shared" si="190"/>
        <v>年</v>
      </c>
      <c r="CL99" s="106" t="str">
        <f t="shared" si="191"/>
        <v>年</v>
      </c>
      <c r="CM99" s="106" t="str">
        <f t="shared" si="192"/>
        <v>年</v>
      </c>
      <c r="CN99" s="106" t="str">
        <f t="shared" si="193"/>
        <v>年</v>
      </c>
      <c r="CO99" s="106" t="str">
        <f t="shared" si="194"/>
        <v>年</v>
      </c>
      <c r="CP99" s="106" t="str">
        <f t="shared" si="195"/>
        <v>年</v>
      </c>
      <c r="CQ99" s="107" t="str">
        <f t="shared" si="196"/>
        <v>年</v>
      </c>
    </row>
    <row r="100" spans="1:95" ht="30" customHeight="1" x14ac:dyDescent="0.15">
      <c r="A100" s="124">
        <f ca="1">IF(AND(入力!$C$4&gt;3,OR(QUOTIENT(入力!$C$3,入力!$C$4)&gt;8,AND(QUOTIENT(入力!$C$3,入力!$C$4)&gt;7,MOD(入力!$C$3,入力!$C$4)&gt;3))),OFFSET(入力!E3,QUOTIENT(入力!$C$3,入力!$C$4)*3+IF(MOD(入力!$C$3,入力!$C$4)&lt;4,MOD(入力!$C$3,入力!$C$4),3)+8,),"")</f>
        <v>39</v>
      </c>
      <c r="B100" s="31" t="str">
        <f ca="1">IF(AND(入力!$C$4&gt;3,OR(QUOTIENT(入力!$C$3,入力!$C$4)&gt;8,AND(QUOTIENT(入力!$C$3,入力!$C$4)&gt;7,MOD(入力!$C$3,入力!$C$4)&gt;3))),OFFSET(入力!F3,QUOTIENT(入力!$C$3,入力!$C$4)*3+IF(MOD(入力!$C$3,入力!$C$4)&lt;4,MOD(入力!$C$3,入力!$C$4),3)+8,),"")</f>
        <v>三十九</v>
      </c>
      <c r="C100" s="27" t="str">
        <f t="shared" si="197"/>
        <v>　</v>
      </c>
      <c r="D100" s="28" t="str">
        <f t="shared" si="198"/>
        <v>　　　　　　年　　　月　　　日</v>
      </c>
      <c r="E100" s="29" t="str">
        <f t="shared" si="152"/>
        <v>　　　　．</v>
      </c>
      <c r="F100" s="30" t="str">
        <f t="shared" si="199"/>
        <v>　　　．</v>
      </c>
      <c r="G100" s="13"/>
      <c r="H100" s="124">
        <f ca="1">IF($A$100="","",$A$100)</f>
        <v>39</v>
      </c>
      <c r="I100" s="31" t="str">
        <f ca="1">IF($B$100="","",$B$100)</f>
        <v>三十九</v>
      </c>
      <c r="J100" s="234" t="str">
        <f t="shared" si="153"/>
        <v>WS ／ OH ／ OP ／ MB ／ S ／ L ／ R ／ RS</v>
      </c>
      <c r="K100" s="235"/>
      <c r="L100" s="29" t="str">
        <f t="shared" si="154"/>
        <v>　　　　．</v>
      </c>
      <c r="M100" s="30" t="str">
        <f t="shared" si="155"/>
        <v>　　　　．</v>
      </c>
      <c r="N100" s="13"/>
      <c r="O100" s="124">
        <f ca="1">IF($A$100="","",$A$100)</f>
        <v>39</v>
      </c>
      <c r="P100" s="31" t="str">
        <f ca="1">IF($B$100="","",$B$100)</f>
        <v>三十九</v>
      </c>
      <c r="Q100" s="47"/>
      <c r="R100" s="48" t="str">
        <f t="shared" si="156"/>
        <v>右　／　左　／　両</v>
      </c>
      <c r="S100" s="29" t="str">
        <f t="shared" si="157"/>
        <v>　　　　．</v>
      </c>
      <c r="T100" s="30" t="str">
        <f t="shared" si="158"/>
        <v>　　　　．</v>
      </c>
      <c r="U100" s="13"/>
      <c r="V100" s="124">
        <f ca="1">IF($A$100="","",$A$100)</f>
        <v>39</v>
      </c>
      <c r="W100" s="31" t="str">
        <f ca="1">IF($B$100="","",$B$100)</f>
        <v>三十九</v>
      </c>
      <c r="X100" s="29" t="str">
        <f t="shared" si="159"/>
        <v>　　　．</v>
      </c>
      <c r="Y100" s="57" t="str">
        <f t="shared" si="160"/>
        <v>　　　．</v>
      </c>
      <c r="Z100" s="57" t="str">
        <f t="shared" si="161"/>
        <v>　　　．</v>
      </c>
      <c r="AA100" s="30" t="str">
        <f t="shared" si="162"/>
        <v>　　　．</v>
      </c>
      <c r="AB100" s="13"/>
      <c r="AC100" s="124">
        <f ca="1">IF($A$100="","",$A$100)</f>
        <v>39</v>
      </c>
      <c r="AD100" s="31" t="str">
        <f ca="1">IF($B$100="","",$B$100)</f>
        <v>三十九</v>
      </c>
      <c r="AE100" s="293" t="str">
        <f t="shared" si="150"/>
        <v>　　．</v>
      </c>
      <c r="AF100" s="294"/>
      <c r="AG100" s="295" t="str">
        <f t="shared" si="151"/>
        <v>　　．</v>
      </c>
      <c r="AH100" s="296"/>
      <c r="AI100" s="13"/>
      <c r="AJ100" s="124">
        <f ca="1">IF($A$100="","",$A$100)</f>
        <v>39</v>
      </c>
      <c r="AK100" s="31" t="str">
        <f ca="1">IF($B$100="","",$B$100)</f>
        <v>三十九</v>
      </c>
      <c r="AL100" s="29" t="str">
        <f t="shared" si="163"/>
        <v/>
      </c>
      <c r="AM100" s="57" t="str">
        <f t="shared" si="164"/>
        <v/>
      </c>
      <c r="AN100" s="57" t="str">
        <f t="shared" si="165"/>
        <v/>
      </c>
      <c r="AO100" s="30" t="str">
        <f t="shared" si="166"/>
        <v/>
      </c>
      <c r="AP100" s="13"/>
      <c r="AQ100" s="124">
        <f ca="1">IF($A$100="","",$A$100)</f>
        <v>39</v>
      </c>
      <c r="AR100" s="31" t="str">
        <f ca="1">IF($B$100="","",$B$100)</f>
        <v>三十九</v>
      </c>
      <c r="AS100" s="29" t="str">
        <f t="shared" si="167"/>
        <v/>
      </c>
      <c r="AT100" s="57" t="str">
        <f t="shared" si="168"/>
        <v/>
      </c>
      <c r="AU100" s="57" t="str">
        <f t="shared" si="169"/>
        <v/>
      </c>
      <c r="AV100" s="30" t="str">
        <f t="shared" si="170"/>
        <v/>
      </c>
      <c r="AW100" s="13"/>
      <c r="AX100" s="124">
        <f ca="1">IF($A$100="","",$A$100)</f>
        <v>39</v>
      </c>
      <c r="AY100" s="31" t="str">
        <f ca="1">IF($B$100="","",$B$100)</f>
        <v>三十九</v>
      </c>
      <c r="AZ100" s="29" t="str">
        <f t="shared" si="171"/>
        <v>　　　　　　．</v>
      </c>
      <c r="BA100" s="102" t="str">
        <f t="shared" si="172"/>
        <v>　　　　　　．</v>
      </c>
      <c r="BB100" s="103"/>
      <c r="BC100" s="124">
        <f ca="1">IF($A$100="","",$A$100)</f>
        <v>39</v>
      </c>
      <c r="BD100" s="31" t="str">
        <f ca="1">IF($B$100="","",$B$100)</f>
        <v>三十九</v>
      </c>
      <c r="BE100" s="29" t="str">
        <f t="shared" si="173"/>
        <v>　　　　　　．</v>
      </c>
      <c r="BF100" s="102" t="str">
        <f t="shared" si="174"/>
        <v>　　　　　　．</v>
      </c>
      <c r="BG100" s="13"/>
      <c r="BH100" s="124">
        <f ca="1">IF($A$100="","",$A$100)</f>
        <v>39</v>
      </c>
      <c r="BI100" s="31" t="str">
        <f ca="1">IF($B$100="","",$B$100)</f>
        <v>三十九</v>
      </c>
      <c r="BJ100" s="29" t="str">
        <f t="shared" si="175"/>
        <v>　　　　．</v>
      </c>
      <c r="BK100" s="57" t="str">
        <f t="shared" si="176"/>
        <v>　　　　．</v>
      </c>
      <c r="BL100" s="57" t="str">
        <f t="shared" si="177"/>
        <v>　　　　．</v>
      </c>
      <c r="BM100" s="30" t="str">
        <f t="shared" si="178"/>
        <v>　　　　．</v>
      </c>
      <c r="BN100" s="13"/>
      <c r="BO100" s="124">
        <f ca="1">IF($A$100="","",$A$100)</f>
        <v>39</v>
      </c>
      <c r="BP100" s="31" t="str">
        <f ca="1">IF($B$100="","",$B$100)</f>
        <v>三十九</v>
      </c>
      <c r="BQ100" s="29" t="str">
        <f t="shared" si="179"/>
        <v>　　　　　　　　．</v>
      </c>
      <c r="BR100" s="30" t="str">
        <f t="shared" si="180"/>
        <v>　　　　　　　　．</v>
      </c>
      <c r="BS100" s="13"/>
      <c r="BT100" s="124">
        <f ca="1">IF($A$100="","",$A$100)</f>
        <v>39</v>
      </c>
      <c r="BU100" s="114" t="str">
        <f ca="1">IF($B$100="","",$B$100)</f>
        <v>三十九</v>
      </c>
      <c r="BV100" s="113" t="str">
        <f t="shared" si="181"/>
        <v/>
      </c>
      <c r="BW100" s="102" t="str">
        <f t="shared" si="182"/>
        <v/>
      </c>
      <c r="BX100" s="13"/>
      <c r="BY100" s="124">
        <f ca="1">IF($A$100="","",$A$100)</f>
        <v>39</v>
      </c>
      <c r="BZ100" s="31" t="str">
        <f ca="1">IF($B$100="","",$B$100)</f>
        <v>三十九</v>
      </c>
      <c r="CA100" s="29" t="str">
        <f t="shared" si="183"/>
        <v>　　　　．</v>
      </c>
      <c r="CB100" s="57" t="str">
        <f t="shared" si="184"/>
        <v>　　　　．</v>
      </c>
      <c r="CC100" s="57" t="str">
        <f t="shared" si="185"/>
        <v>　　　　．</v>
      </c>
      <c r="CD100" s="30" t="str">
        <f t="shared" si="186"/>
        <v>　　　　．</v>
      </c>
      <c r="CE100" s="13"/>
      <c r="CF100" s="124">
        <f ca="1">IF($A$100="","",$A$100)</f>
        <v>39</v>
      </c>
      <c r="CG100" s="31" t="str">
        <f ca="1">IF($B$100="","",$B$100)</f>
        <v>三十九</v>
      </c>
      <c r="CH100" s="105" t="str">
        <f t="shared" si="187"/>
        <v>年</v>
      </c>
      <c r="CI100" s="106" t="str">
        <f t="shared" si="188"/>
        <v>年</v>
      </c>
      <c r="CJ100" s="106" t="str">
        <f t="shared" si="189"/>
        <v>年</v>
      </c>
      <c r="CK100" s="106" t="str">
        <f t="shared" si="190"/>
        <v>年</v>
      </c>
      <c r="CL100" s="106" t="str">
        <f t="shared" si="191"/>
        <v>年</v>
      </c>
      <c r="CM100" s="106" t="str">
        <f t="shared" si="192"/>
        <v>年</v>
      </c>
      <c r="CN100" s="106" t="str">
        <f t="shared" si="193"/>
        <v>年</v>
      </c>
      <c r="CO100" s="106" t="str">
        <f t="shared" si="194"/>
        <v>年</v>
      </c>
      <c r="CP100" s="106" t="str">
        <f t="shared" si="195"/>
        <v>年</v>
      </c>
      <c r="CQ100" s="107" t="str">
        <f t="shared" si="196"/>
        <v>年</v>
      </c>
    </row>
    <row r="101" spans="1:95" ht="30" customHeight="1" thickBot="1" x14ac:dyDescent="0.2">
      <c r="A101" s="125">
        <f ca="1">IF(AND(入力!$C$4&gt;3,OR(QUOTIENT(入力!$C$3,入力!$C$4)&gt;9,AND(QUOTIENT(入力!$C$3,入力!$C$4)&gt;8,MOD(入力!$C$3,入力!$C$4)&gt;3))),OFFSET(入力!E3,QUOTIENT(入力!$C$3,入力!$C$4)*3+IF(MOD(入力!$C$3,入力!$C$4)&lt;4,MOD(入力!$C$3,入力!$C$4),3)+9,),"")</f>
        <v>40</v>
      </c>
      <c r="B101" s="32" t="str">
        <f ca="1">IF(AND(入力!$C$4&gt;3,OR(QUOTIENT(入力!$C$3,入力!$C$4)&gt;9,AND(QUOTIENT(入力!$C$3,入力!$C$4)&gt;8,MOD(入力!$C$3,入力!$C$4)&gt;3))),OFFSET(入力!F3,QUOTIENT(入力!$C$3,入力!$C$4)*3+IF(MOD(入力!$C$3,入力!$C$4)&lt;4,MOD(入力!$C$3,入力!$C$4),3)+9,),"")</f>
        <v>四十</v>
      </c>
      <c r="C101" s="33" t="str">
        <f t="shared" si="197"/>
        <v>　</v>
      </c>
      <c r="D101" s="34" t="str">
        <f t="shared" si="198"/>
        <v>　　　　　　年　　　月　　　日</v>
      </c>
      <c r="E101" s="35" t="str">
        <f t="shared" si="152"/>
        <v>　　　　．</v>
      </c>
      <c r="F101" s="36" t="str">
        <f t="shared" si="199"/>
        <v>　　　．</v>
      </c>
      <c r="G101" s="13"/>
      <c r="H101" s="125">
        <f ca="1">IF($A$101="","",$A$101)</f>
        <v>40</v>
      </c>
      <c r="I101" s="32" t="str">
        <f ca="1">IF($B$101="","",$B$101)</f>
        <v>四十</v>
      </c>
      <c r="J101" s="232" t="str">
        <f t="shared" si="153"/>
        <v>WS ／ OH ／ OP ／ MB ／ S ／ L ／ R ／ RS</v>
      </c>
      <c r="K101" s="233"/>
      <c r="L101" s="35" t="str">
        <f t="shared" si="154"/>
        <v>　　　　．</v>
      </c>
      <c r="M101" s="36" t="str">
        <f t="shared" si="155"/>
        <v>　　　　．</v>
      </c>
      <c r="N101" s="13"/>
      <c r="O101" s="125">
        <f ca="1">IF($A$101="","",$A$101)</f>
        <v>40</v>
      </c>
      <c r="P101" s="32" t="str">
        <f ca="1">IF($B$101="","",$B$101)</f>
        <v>四十</v>
      </c>
      <c r="Q101" s="49"/>
      <c r="R101" s="50" t="str">
        <f t="shared" si="156"/>
        <v>右　／　左　／　両</v>
      </c>
      <c r="S101" s="35" t="str">
        <f t="shared" si="157"/>
        <v>　　　　．</v>
      </c>
      <c r="T101" s="36" t="str">
        <f t="shared" si="158"/>
        <v>　　　　．</v>
      </c>
      <c r="U101" s="13"/>
      <c r="V101" s="125">
        <f ca="1">IF($A$101="","",$A$101)</f>
        <v>40</v>
      </c>
      <c r="W101" s="32" t="str">
        <f ca="1">IF($B$101="","",$B$101)</f>
        <v>四十</v>
      </c>
      <c r="X101" s="35" t="str">
        <f t="shared" si="159"/>
        <v>　　　．</v>
      </c>
      <c r="Y101" s="62" t="str">
        <f t="shared" si="160"/>
        <v>　　　．</v>
      </c>
      <c r="Z101" s="62" t="str">
        <f t="shared" si="161"/>
        <v>　　　．</v>
      </c>
      <c r="AA101" s="36" t="str">
        <f t="shared" si="162"/>
        <v>　　　．</v>
      </c>
      <c r="AB101" s="13"/>
      <c r="AC101" s="125">
        <f ca="1">IF($A$101="","",$A$101)</f>
        <v>40</v>
      </c>
      <c r="AD101" s="32" t="str">
        <f ca="1">IF($B$101="","",$B$101)</f>
        <v>四十</v>
      </c>
      <c r="AE101" s="326" t="str">
        <f t="shared" si="150"/>
        <v>　　．</v>
      </c>
      <c r="AF101" s="327"/>
      <c r="AG101" s="328" t="str">
        <f t="shared" si="151"/>
        <v>　　．</v>
      </c>
      <c r="AH101" s="329"/>
      <c r="AI101" s="13"/>
      <c r="AJ101" s="125">
        <f ca="1">IF($A$101="","",$A$101)</f>
        <v>40</v>
      </c>
      <c r="AK101" s="32" t="str">
        <f ca="1">IF($B$101="","",$B$101)</f>
        <v>四十</v>
      </c>
      <c r="AL101" s="35" t="str">
        <f t="shared" si="163"/>
        <v/>
      </c>
      <c r="AM101" s="62" t="str">
        <f t="shared" si="164"/>
        <v/>
      </c>
      <c r="AN101" s="62" t="str">
        <f t="shared" si="165"/>
        <v/>
      </c>
      <c r="AO101" s="36" t="str">
        <f t="shared" si="166"/>
        <v/>
      </c>
      <c r="AP101" s="13"/>
      <c r="AQ101" s="125">
        <f ca="1">IF($A$101="","",$A$101)</f>
        <v>40</v>
      </c>
      <c r="AR101" s="32" t="str">
        <f ca="1">IF($B$101="","",$B$101)</f>
        <v>四十</v>
      </c>
      <c r="AS101" s="35" t="str">
        <f t="shared" si="167"/>
        <v/>
      </c>
      <c r="AT101" s="62" t="str">
        <f t="shared" si="168"/>
        <v/>
      </c>
      <c r="AU101" s="62" t="str">
        <f t="shared" si="169"/>
        <v/>
      </c>
      <c r="AV101" s="36" t="str">
        <f t="shared" si="170"/>
        <v/>
      </c>
      <c r="AW101" s="13"/>
      <c r="AX101" s="125">
        <f ca="1">IF($A$101="","",$A$101)</f>
        <v>40</v>
      </c>
      <c r="AY101" s="32" t="str">
        <f ca="1">IF($B$101="","",$B$101)</f>
        <v>四十</v>
      </c>
      <c r="AZ101" s="35" t="str">
        <f t="shared" si="171"/>
        <v>　　　　　　．</v>
      </c>
      <c r="BA101" s="108" t="str">
        <f t="shared" si="172"/>
        <v>　　　　　　．</v>
      </c>
      <c r="BB101" s="103"/>
      <c r="BC101" s="125">
        <f ca="1">IF($A$101="","",$A$101)</f>
        <v>40</v>
      </c>
      <c r="BD101" s="32" t="str">
        <f ca="1">IF($B$101="","",$B$101)</f>
        <v>四十</v>
      </c>
      <c r="BE101" s="35" t="str">
        <f t="shared" si="173"/>
        <v>　　　　　　．</v>
      </c>
      <c r="BF101" s="108" t="str">
        <f t="shared" si="174"/>
        <v>　　　　　　．</v>
      </c>
      <c r="BG101" s="13"/>
      <c r="BH101" s="125">
        <f ca="1">IF($A$101="","",$A$101)</f>
        <v>40</v>
      </c>
      <c r="BI101" s="32" t="str">
        <f ca="1">IF($B$101="","",$B$101)</f>
        <v>四十</v>
      </c>
      <c r="BJ101" s="35" t="str">
        <f t="shared" si="175"/>
        <v>　　　　．</v>
      </c>
      <c r="BK101" s="62" t="str">
        <f t="shared" si="176"/>
        <v>　　　　．</v>
      </c>
      <c r="BL101" s="62" t="str">
        <f t="shared" si="177"/>
        <v>　　　　．</v>
      </c>
      <c r="BM101" s="36" t="str">
        <f t="shared" si="178"/>
        <v>　　　　．</v>
      </c>
      <c r="BN101" s="13"/>
      <c r="BO101" s="125">
        <f ca="1">IF($A$101="","",$A$101)</f>
        <v>40</v>
      </c>
      <c r="BP101" s="32" t="str">
        <f ca="1">IF($B$101="","",$B$101)</f>
        <v>四十</v>
      </c>
      <c r="BQ101" s="35" t="str">
        <f t="shared" si="179"/>
        <v>　　　　　　　　．</v>
      </c>
      <c r="BR101" s="36" t="str">
        <f t="shared" si="180"/>
        <v>　　　　　　　　．</v>
      </c>
      <c r="BS101" s="13"/>
      <c r="BT101" s="125">
        <f ca="1">IF($A$101="","",$A$101)</f>
        <v>40</v>
      </c>
      <c r="BU101" s="115" t="str">
        <f ca="1">IF($B$101="","",$B$101)</f>
        <v>四十</v>
      </c>
      <c r="BV101" s="116" t="str">
        <f t="shared" si="181"/>
        <v/>
      </c>
      <c r="BW101" s="108" t="str">
        <f t="shared" si="182"/>
        <v/>
      </c>
      <c r="BX101" s="13"/>
      <c r="BY101" s="125">
        <f ca="1">IF($A$101="","",$A$101)</f>
        <v>40</v>
      </c>
      <c r="BZ101" s="32" t="str">
        <f ca="1">IF($B$101="","",$B$101)</f>
        <v>四十</v>
      </c>
      <c r="CA101" s="35" t="str">
        <f t="shared" si="183"/>
        <v>　　　　．</v>
      </c>
      <c r="CB101" s="62" t="str">
        <f t="shared" si="184"/>
        <v>　　　　．</v>
      </c>
      <c r="CC101" s="62" t="str">
        <f t="shared" si="185"/>
        <v>　　　　．</v>
      </c>
      <c r="CD101" s="36" t="str">
        <f t="shared" si="186"/>
        <v>　　　　．</v>
      </c>
      <c r="CE101" s="13"/>
      <c r="CF101" s="125">
        <f ca="1">IF($A$101="","",$A$101)</f>
        <v>40</v>
      </c>
      <c r="CG101" s="32" t="str">
        <f ca="1">IF($B$101="","",$B$101)</f>
        <v>四十</v>
      </c>
      <c r="CH101" s="109" t="str">
        <f t="shared" si="187"/>
        <v>年</v>
      </c>
      <c r="CI101" s="110" t="str">
        <f t="shared" si="188"/>
        <v>年</v>
      </c>
      <c r="CJ101" s="110" t="str">
        <f t="shared" si="189"/>
        <v>年</v>
      </c>
      <c r="CK101" s="110" t="str">
        <f t="shared" si="190"/>
        <v>年</v>
      </c>
      <c r="CL101" s="110" t="str">
        <f t="shared" si="191"/>
        <v>年</v>
      </c>
      <c r="CM101" s="110" t="str">
        <f t="shared" si="192"/>
        <v>年</v>
      </c>
      <c r="CN101" s="110" t="str">
        <f t="shared" si="193"/>
        <v>年</v>
      </c>
      <c r="CO101" s="110" t="str">
        <f t="shared" si="194"/>
        <v>年</v>
      </c>
      <c r="CP101" s="110" t="str">
        <f t="shared" si="195"/>
        <v>年</v>
      </c>
      <c r="CQ101" s="111" t="str">
        <f t="shared" si="196"/>
        <v>年</v>
      </c>
    </row>
    <row r="102" spans="1:95" ht="30" customHeight="1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6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</row>
    <row r="103" spans="1:95" ht="30" customHeight="1" x14ac:dyDescent="0.15">
      <c r="A103" s="254" t="str">
        <f>IF($A$22="","",$A$22)</f>
        <v>ふりがなは必ず『 ひらがな 』記入
身長 ・ 体重は『 素足 』計測
身長は『 閉脚立位 』計測</v>
      </c>
      <c r="B103" s="255"/>
      <c r="C103" s="255"/>
      <c r="D103" s="255"/>
      <c r="E103" s="255"/>
      <c r="F103" s="256"/>
      <c r="H103" s="21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103" s="244"/>
      <c r="J103" s="244"/>
      <c r="K103" s="244"/>
      <c r="L103" s="244"/>
      <c r="M103" s="245"/>
      <c r="O103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103" s="193"/>
      <c r="Q103" s="193"/>
      <c r="R103" s="193"/>
      <c r="S103" s="193"/>
      <c r="T103" s="194"/>
      <c r="V103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103" s="224"/>
      <c r="X103" s="224"/>
      <c r="Y103" s="224"/>
      <c r="Z103" s="224"/>
      <c r="AA103" s="225"/>
      <c r="AC103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103" s="224"/>
      <c r="AE103" s="224"/>
      <c r="AF103" s="224"/>
      <c r="AG103" s="224"/>
      <c r="AH103" s="225"/>
      <c r="AJ103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103" s="267"/>
      <c r="AL103" s="267"/>
      <c r="AM103" s="267"/>
      <c r="AN103" s="267"/>
      <c r="AO103" s="268"/>
      <c r="AQ103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103" s="224"/>
      <c r="AS103" s="224"/>
      <c r="AT103" s="224"/>
      <c r="AU103" s="224"/>
      <c r="AV103" s="225"/>
      <c r="AX103" s="192" t="str">
        <f>IF($AX$22="","",$AX$22)</f>
        <v>記録は『 スタートラインから距離の短い方の踵 』計測
スタートラインオーバーは『 記録から－（マイナス） 』計測</v>
      </c>
      <c r="AY103" s="193"/>
      <c r="AZ103" s="193"/>
      <c r="BA103" s="194"/>
      <c r="BB103" s="3"/>
      <c r="BC103" s="275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103" s="276"/>
      <c r="BE103" s="276"/>
      <c r="BF103" s="277"/>
      <c r="BH103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103" s="193"/>
      <c r="BJ103" s="193"/>
      <c r="BK103" s="193"/>
      <c r="BL103" s="193"/>
      <c r="BM103" s="194"/>
      <c r="BO103" s="284" t="str">
        <f>IF($BO$22="","",$BO$22)</f>
        <v>『 右手左足立ち と 左手右足立ち 』計測
『 満タンのペットボトル 』計測
ペットボトルは『 必ず触れたまま押す形 』計測</v>
      </c>
      <c r="BP103" s="285"/>
      <c r="BQ103" s="285"/>
      <c r="BR103" s="286"/>
      <c r="BT103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103" s="215"/>
      <c r="BV103" s="215"/>
      <c r="BW103" s="216"/>
      <c r="BY103" s="223" t="str">
        <f>IF($BY$22="","",$BY$22)</f>
        <v>計測は『 人差し指の第２関節がほぼ直角 』になるよう握り幅を調整
計測は『 右左交互 』に実施</v>
      </c>
      <c r="BZ103" s="224"/>
      <c r="CA103" s="224"/>
      <c r="CB103" s="224"/>
      <c r="CC103" s="224"/>
      <c r="CD103" s="225"/>
      <c r="CF103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103" s="365"/>
      <c r="CH103" s="365"/>
      <c r="CI103" s="224" t="str">
        <f>IF($CI$22="","",$CI$22)</f>
        <v>体力測定実施日を基準に年度ではなく『 年 』
選抜の対象は地方を含めず『 全国のみ 』
複数年参加の場合は『 全ての年を記載 』</v>
      </c>
      <c r="CJ103" s="332"/>
      <c r="CK103" s="332"/>
      <c r="CL103" s="332"/>
      <c r="CM103" s="332"/>
      <c r="CN103" s="332"/>
      <c r="CO103" s="332"/>
      <c r="CP103" s="332"/>
      <c r="CQ103" s="333"/>
    </row>
    <row r="104" spans="1:95" ht="30" customHeight="1" x14ac:dyDescent="0.15">
      <c r="A104" s="257"/>
      <c r="B104" s="258"/>
      <c r="C104" s="258"/>
      <c r="D104" s="258"/>
      <c r="E104" s="258"/>
      <c r="F104" s="259"/>
      <c r="H104" s="246"/>
      <c r="I104" s="247"/>
      <c r="J104" s="247"/>
      <c r="K104" s="247"/>
      <c r="L104" s="247"/>
      <c r="M104" s="248"/>
      <c r="O104" s="195"/>
      <c r="P104" s="196"/>
      <c r="Q104" s="196"/>
      <c r="R104" s="196"/>
      <c r="S104" s="196"/>
      <c r="T104" s="197"/>
      <c r="V104" s="226"/>
      <c r="W104" s="227"/>
      <c r="X104" s="227"/>
      <c r="Y104" s="227"/>
      <c r="Z104" s="227"/>
      <c r="AA104" s="228"/>
      <c r="AC104" s="226"/>
      <c r="AD104" s="227"/>
      <c r="AE104" s="227"/>
      <c r="AF104" s="227"/>
      <c r="AG104" s="227"/>
      <c r="AH104" s="228"/>
      <c r="AJ104" s="269"/>
      <c r="AK104" s="270"/>
      <c r="AL104" s="270"/>
      <c r="AM104" s="270"/>
      <c r="AN104" s="270"/>
      <c r="AO104" s="271"/>
      <c r="AQ104" s="226"/>
      <c r="AR104" s="227"/>
      <c r="AS104" s="227"/>
      <c r="AT104" s="227"/>
      <c r="AU104" s="227"/>
      <c r="AV104" s="228"/>
      <c r="AX104" s="195"/>
      <c r="AY104" s="196"/>
      <c r="AZ104" s="196"/>
      <c r="BA104" s="197"/>
      <c r="BB104" s="3"/>
      <c r="BC104" s="278"/>
      <c r="BD104" s="279"/>
      <c r="BE104" s="279"/>
      <c r="BF104" s="280"/>
      <c r="BH104" s="195"/>
      <c r="BI104" s="196"/>
      <c r="BJ104" s="196"/>
      <c r="BK104" s="196"/>
      <c r="BL104" s="196"/>
      <c r="BM104" s="197"/>
      <c r="BO104" s="287"/>
      <c r="BP104" s="288"/>
      <c r="BQ104" s="288"/>
      <c r="BR104" s="289"/>
      <c r="BT104" s="217"/>
      <c r="BU104" s="218"/>
      <c r="BV104" s="218"/>
      <c r="BW104" s="219"/>
      <c r="BY104" s="226"/>
      <c r="BZ104" s="227"/>
      <c r="CA104" s="227"/>
      <c r="CB104" s="227"/>
      <c r="CC104" s="227"/>
      <c r="CD104" s="228"/>
      <c r="CF104" s="366"/>
      <c r="CG104" s="367"/>
      <c r="CH104" s="367"/>
      <c r="CI104" s="335"/>
      <c r="CJ104" s="335"/>
      <c r="CK104" s="335"/>
      <c r="CL104" s="335"/>
      <c r="CM104" s="335"/>
      <c r="CN104" s="335"/>
      <c r="CO104" s="335"/>
      <c r="CP104" s="335"/>
      <c r="CQ104" s="336"/>
    </row>
    <row r="105" spans="1:95" ht="30" customHeight="1" x14ac:dyDescent="0.15">
      <c r="A105" s="260"/>
      <c r="B105" s="261"/>
      <c r="C105" s="261"/>
      <c r="D105" s="261"/>
      <c r="E105" s="261"/>
      <c r="F105" s="262"/>
      <c r="H105" s="249"/>
      <c r="I105" s="250"/>
      <c r="J105" s="250"/>
      <c r="K105" s="250"/>
      <c r="L105" s="250"/>
      <c r="M105" s="251"/>
      <c r="O105" s="198"/>
      <c r="P105" s="199"/>
      <c r="Q105" s="199"/>
      <c r="R105" s="199"/>
      <c r="S105" s="199"/>
      <c r="T105" s="200"/>
      <c r="V105" s="229"/>
      <c r="W105" s="230"/>
      <c r="X105" s="230"/>
      <c r="Y105" s="230"/>
      <c r="Z105" s="230"/>
      <c r="AA105" s="231"/>
      <c r="AC105" s="229"/>
      <c r="AD105" s="230"/>
      <c r="AE105" s="230"/>
      <c r="AF105" s="230"/>
      <c r="AG105" s="230"/>
      <c r="AH105" s="231"/>
      <c r="AJ105" s="272"/>
      <c r="AK105" s="273"/>
      <c r="AL105" s="273"/>
      <c r="AM105" s="273"/>
      <c r="AN105" s="273"/>
      <c r="AO105" s="274"/>
      <c r="AQ105" s="229"/>
      <c r="AR105" s="230"/>
      <c r="AS105" s="230"/>
      <c r="AT105" s="230"/>
      <c r="AU105" s="230"/>
      <c r="AV105" s="231"/>
      <c r="AX105" s="198"/>
      <c r="AY105" s="199"/>
      <c r="AZ105" s="199"/>
      <c r="BA105" s="200"/>
      <c r="BB105" s="3"/>
      <c r="BC105" s="281"/>
      <c r="BD105" s="282"/>
      <c r="BE105" s="282"/>
      <c r="BF105" s="283"/>
      <c r="BH105" s="198"/>
      <c r="BI105" s="199"/>
      <c r="BJ105" s="199"/>
      <c r="BK105" s="199"/>
      <c r="BL105" s="199"/>
      <c r="BM105" s="200"/>
      <c r="BO105" s="290"/>
      <c r="BP105" s="291"/>
      <c r="BQ105" s="291"/>
      <c r="BR105" s="292"/>
      <c r="BT105" s="220"/>
      <c r="BU105" s="221"/>
      <c r="BV105" s="221"/>
      <c r="BW105" s="222"/>
      <c r="BY105" s="229"/>
      <c r="BZ105" s="230"/>
      <c r="CA105" s="230"/>
      <c r="CB105" s="230"/>
      <c r="CC105" s="230"/>
      <c r="CD105" s="231"/>
      <c r="CF105" s="368"/>
      <c r="CG105" s="369"/>
      <c r="CH105" s="369"/>
      <c r="CI105" s="338"/>
      <c r="CJ105" s="338"/>
      <c r="CK105" s="338"/>
      <c r="CL105" s="338"/>
      <c r="CM105" s="338"/>
      <c r="CN105" s="338"/>
      <c r="CO105" s="338"/>
      <c r="CP105" s="338"/>
      <c r="CQ105" s="339"/>
    </row>
    <row r="106" spans="1:95" ht="30" customHeight="1" x14ac:dyDescent="0.15">
      <c r="A106" s="154" t="str">
        <f>IF($A$25="","",$A$25)</f>
        <v>Copyright(C) KCG：Komuro Consulting Group　CEO　小室匡史 ／ Masashi KOMURO. All Rights Reserved.</v>
      </c>
      <c r="B106" s="154"/>
      <c r="C106" s="154"/>
      <c r="D106" s="154"/>
      <c r="E106" s="154"/>
      <c r="F106" s="154"/>
      <c r="H106" s="154" t="str">
        <f>IF($A$25="","",$A$25)</f>
        <v>Copyright(C) KCG：Komuro Consulting Group　CEO　小室匡史 ／ Masashi KOMURO. All Rights Reserved.</v>
      </c>
      <c r="I106" s="154"/>
      <c r="J106" s="154"/>
      <c r="K106" s="154"/>
      <c r="L106" s="154"/>
      <c r="M106" s="154"/>
      <c r="O106" s="154" t="str">
        <f>IF($A$25="","",$A$25)</f>
        <v>Copyright(C) KCG：Komuro Consulting Group　CEO　小室匡史 ／ Masashi KOMURO. All Rights Reserved.</v>
      </c>
      <c r="P106" s="154"/>
      <c r="Q106" s="154"/>
      <c r="R106" s="154"/>
      <c r="S106" s="154"/>
      <c r="T106" s="154"/>
      <c r="V106" s="154" t="str">
        <f>IF($A$25="","",$A$25)</f>
        <v>Copyright(C) KCG：Komuro Consulting Group　CEO　小室匡史 ／ Masashi KOMURO. All Rights Reserved.</v>
      </c>
      <c r="W106" s="154"/>
      <c r="X106" s="154"/>
      <c r="Y106" s="154"/>
      <c r="Z106" s="154"/>
      <c r="AA106" s="154"/>
      <c r="AC106" s="154" t="str">
        <f>IF($A$25="","",$A$25)</f>
        <v>Copyright(C) KCG：Komuro Consulting Group　CEO　小室匡史 ／ Masashi KOMURO. All Rights Reserved.</v>
      </c>
      <c r="AD106" s="154"/>
      <c r="AE106" s="154"/>
      <c r="AF106" s="154"/>
      <c r="AG106" s="154"/>
      <c r="AH106" s="154"/>
      <c r="AJ106" s="154" t="str">
        <f>IF($A$25="","",$A$25)</f>
        <v>Copyright(C) KCG：Komuro Consulting Group　CEO　小室匡史 ／ Masashi KOMURO. All Rights Reserved.</v>
      </c>
      <c r="AK106" s="154"/>
      <c r="AL106" s="154"/>
      <c r="AM106" s="154"/>
      <c r="AN106" s="154"/>
      <c r="AO106" s="154"/>
      <c r="AQ106" s="154" t="str">
        <f>IF($A$25="","",$A$25)</f>
        <v>Copyright(C) KCG：Komuro Consulting Group　CEO　小室匡史 ／ Masashi KOMURO. All Rights Reserved.</v>
      </c>
      <c r="AR106" s="154"/>
      <c r="AS106" s="154"/>
      <c r="AT106" s="154"/>
      <c r="AU106" s="154"/>
      <c r="AV106" s="154"/>
      <c r="AX106" s="154" t="str">
        <f>IF($A$25="","",$A$25)</f>
        <v>Copyright(C) KCG：Komuro Consulting Group　CEO　小室匡史 ／ Masashi KOMURO. All Rights Reserved.</v>
      </c>
      <c r="AY106" s="154"/>
      <c r="AZ106" s="154"/>
      <c r="BA106" s="154"/>
      <c r="BB106" s="3"/>
      <c r="BC106" s="154" t="str">
        <f>IF($A$25="","",$A$25)</f>
        <v>Copyright(C) KCG：Komuro Consulting Group　CEO　小室匡史 ／ Masashi KOMURO. All Rights Reserved.</v>
      </c>
      <c r="BD106" s="154"/>
      <c r="BE106" s="154"/>
      <c r="BF106" s="154"/>
      <c r="BH106" s="154" t="str">
        <f>IF($A$25="","",$A$25)</f>
        <v>Copyright(C) KCG：Komuro Consulting Group　CEO　小室匡史 ／ Masashi KOMURO. All Rights Reserved.</v>
      </c>
      <c r="BI106" s="154"/>
      <c r="BJ106" s="154"/>
      <c r="BK106" s="154"/>
      <c r="BL106" s="154"/>
      <c r="BM106" s="154"/>
      <c r="BO106" s="154" t="str">
        <f>IF($A$25="","",$A$25)</f>
        <v>Copyright(C) KCG：Komuro Consulting Group　CEO　小室匡史 ／ Masashi KOMURO. All Rights Reserved.</v>
      </c>
      <c r="BP106" s="154"/>
      <c r="BQ106" s="154"/>
      <c r="BR106" s="154"/>
      <c r="BT106" s="154" t="str">
        <f>IF($A$25="","",$A$25)</f>
        <v>Copyright(C) KCG：Komuro Consulting Group　CEO　小室匡史 ／ Masashi KOMURO. All Rights Reserved.</v>
      </c>
      <c r="BU106" s="154"/>
      <c r="BV106" s="154"/>
      <c r="BW106" s="154"/>
      <c r="BY106" s="154" t="str">
        <f>IF($A$25="","",$A$25)</f>
        <v>Copyright(C) KCG：Komuro Consulting Group　CEO　小室匡史 ／ Masashi KOMURO. All Rights Reserved.</v>
      </c>
      <c r="BZ106" s="154"/>
      <c r="CA106" s="154"/>
      <c r="CB106" s="154"/>
      <c r="CC106" s="154"/>
      <c r="CD106" s="154"/>
      <c r="CF106" s="154" t="str">
        <f>IF($A$25="","",$A$25)</f>
        <v>Copyright(C) KCG：Komuro Consulting Group　CEO　小室匡史 ／ Masashi KOMURO. All Rights Reserved.</v>
      </c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</row>
    <row r="107" spans="1:95" ht="30" customHeight="1" x14ac:dyDescent="0.15">
      <c r="A107" s="170" t="str">
        <f>IF(入力!$C$4&lt;=0,"",IF(入力!$C$4=1,"",IF(入力!$C$4=2,"",IF(入力!$C$4=3,"",IF(入力!$C$4=4,"④　／　④",IF(入力!$C$4=5,"④　／　⑤",IF(入力!$C$4=6,"④　／　⑥",IF(入力!$C$4=7,"④　／　⑦",IF(入力!$C$4=8,"④　／　⑧",IF(入力!$C$4=9,"④　／　⑨",IF(入力!$C$4=10,"④　／　⑩","")))))))))))</f>
        <v>④　／　⑩</v>
      </c>
      <c r="B107" s="170"/>
      <c r="C107" s="170"/>
      <c r="D107" s="170"/>
      <c r="E107" s="170"/>
      <c r="F107" s="170"/>
      <c r="H107" s="170" t="str">
        <f>IF($A$107="","",$A$107)</f>
        <v>④　／　⑩</v>
      </c>
      <c r="I107" s="170"/>
      <c r="J107" s="170"/>
      <c r="K107" s="170"/>
      <c r="L107" s="170"/>
      <c r="M107" s="170"/>
      <c r="O107" s="170" t="str">
        <f>IF($A$107="","",$A$107)</f>
        <v>④　／　⑩</v>
      </c>
      <c r="P107" s="170"/>
      <c r="Q107" s="170"/>
      <c r="R107" s="170"/>
      <c r="S107" s="170"/>
      <c r="T107" s="170"/>
      <c r="V107" s="170" t="str">
        <f>IF($A$107="","",$A$107)</f>
        <v>④　／　⑩</v>
      </c>
      <c r="W107" s="170"/>
      <c r="X107" s="170"/>
      <c r="Y107" s="170"/>
      <c r="Z107" s="170"/>
      <c r="AA107" s="170"/>
      <c r="AC107" s="170" t="str">
        <f>IF($A$107="","",$A$107)</f>
        <v>④　／　⑩</v>
      </c>
      <c r="AD107" s="170"/>
      <c r="AE107" s="170"/>
      <c r="AF107" s="170"/>
      <c r="AG107" s="170"/>
      <c r="AH107" s="170"/>
      <c r="AJ107" s="170" t="str">
        <f>IF($A$107="","",$A$107)</f>
        <v>④　／　⑩</v>
      </c>
      <c r="AK107" s="170"/>
      <c r="AL107" s="170"/>
      <c r="AM107" s="170"/>
      <c r="AN107" s="170"/>
      <c r="AO107" s="170"/>
      <c r="AQ107" s="170" t="str">
        <f>IF($A$107="","",$A$107)</f>
        <v>④　／　⑩</v>
      </c>
      <c r="AR107" s="170"/>
      <c r="AS107" s="170"/>
      <c r="AT107" s="170"/>
      <c r="AU107" s="170"/>
      <c r="AV107" s="170"/>
      <c r="AX107" s="170" t="str">
        <f>IF($A$107="","",$A$107)</f>
        <v>④　／　⑩</v>
      </c>
      <c r="AY107" s="170"/>
      <c r="AZ107" s="170"/>
      <c r="BA107" s="170"/>
      <c r="BB107" s="3"/>
      <c r="BC107" s="170" t="str">
        <f>IF($A$107="","",$A$107)</f>
        <v>④　／　⑩</v>
      </c>
      <c r="BD107" s="170"/>
      <c r="BE107" s="170"/>
      <c r="BF107" s="170"/>
      <c r="BH107" s="170" t="str">
        <f>IF($A$107="","",$A$107)</f>
        <v>④　／　⑩</v>
      </c>
      <c r="BI107" s="170"/>
      <c r="BJ107" s="170"/>
      <c r="BK107" s="170"/>
      <c r="BL107" s="170"/>
      <c r="BM107" s="170"/>
      <c r="BO107" s="170" t="str">
        <f>IF($A$107="","",$A$107)</f>
        <v>④　／　⑩</v>
      </c>
      <c r="BP107" s="170"/>
      <c r="BQ107" s="170"/>
      <c r="BR107" s="170"/>
      <c r="BT107" s="170" t="str">
        <f>IF($A$107="","",$A$107)</f>
        <v>④　／　⑩</v>
      </c>
      <c r="BU107" s="170"/>
      <c r="BV107" s="170"/>
      <c r="BW107" s="170"/>
      <c r="BY107" s="170" t="str">
        <f>IF($A$107="","",$A$107)</f>
        <v>④　／　⑩</v>
      </c>
      <c r="BZ107" s="170"/>
      <c r="CA107" s="170"/>
      <c r="CB107" s="170"/>
      <c r="CC107" s="170"/>
      <c r="CD107" s="170"/>
      <c r="CF107" s="170" t="str">
        <f>IF($A$107="","",$A$107)</f>
        <v>④　／　⑩</v>
      </c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</row>
    <row r="108" spans="1:95" x14ac:dyDescent="0.15">
      <c r="BB108" s="2"/>
    </row>
    <row r="109" spans="1:95" ht="30" customHeight="1" x14ac:dyDescent="0.15">
      <c r="A109" s="177" t="str">
        <f>IF($A$1="","",$A$1)</f>
        <v>ふりがな　・　生年月日　・　身長　・　体重</v>
      </c>
      <c r="B109" s="177"/>
      <c r="C109" s="177"/>
      <c r="D109" s="177"/>
      <c r="E109" s="177"/>
      <c r="F109" s="177"/>
      <c r="H109" s="177" t="str">
        <f>IF($H$1="","",$H$1)</f>
        <v>ポジション　・　上腕背部皮脂厚　・　肩甲骨下角皮脂厚</v>
      </c>
      <c r="I109" s="177"/>
      <c r="J109" s="177"/>
      <c r="K109" s="177"/>
      <c r="L109" s="177"/>
      <c r="M109" s="177"/>
      <c r="O109" s="177" t="str">
        <f>IF($O$1="","",$O$1)</f>
        <v>都道府県　・　利き腕　・　指高 （ 片手　・　両手 ）</v>
      </c>
      <c r="P109" s="177"/>
      <c r="Q109" s="177"/>
      <c r="R109" s="177"/>
      <c r="S109" s="177"/>
      <c r="T109" s="177"/>
      <c r="V109" s="177" t="str">
        <f>IF($V$1="","",$V$1)</f>
        <v>20ｍスプリント</v>
      </c>
      <c r="W109" s="177"/>
      <c r="X109" s="177"/>
      <c r="Y109" s="177"/>
      <c r="Z109" s="177"/>
      <c r="AA109" s="177"/>
      <c r="AC109" s="177" t="str">
        <f>IF($AC$1="","",$AC$1)</f>
        <v>プロアジリティー</v>
      </c>
      <c r="AD109" s="177"/>
      <c r="AE109" s="177"/>
      <c r="AF109" s="177"/>
      <c r="AG109" s="177"/>
      <c r="AH109" s="177"/>
      <c r="AJ109" s="177" t="str">
        <f>IF($AJ$1="","",$AJ$1)</f>
        <v>垂直跳び　・　ランニングジャンプ</v>
      </c>
      <c r="AK109" s="177"/>
      <c r="AL109" s="177"/>
      <c r="AM109" s="177"/>
      <c r="AN109" s="177"/>
      <c r="AO109" s="177"/>
      <c r="AQ109" s="177" t="str">
        <f>IF($AQ$1="","",$AQ$1)</f>
        <v>ブロックジャンプクロスオーバー</v>
      </c>
      <c r="AR109" s="177"/>
      <c r="AS109" s="177"/>
      <c r="AT109" s="177"/>
      <c r="AU109" s="177"/>
      <c r="AV109" s="177"/>
      <c r="AX109" s="177" t="str">
        <f>IF($AX$1="","",$AX$1)</f>
        <v>両脚３回跳</v>
      </c>
      <c r="AY109" s="177"/>
      <c r="AZ109" s="177"/>
      <c r="BA109" s="177"/>
      <c r="BB109" s="1"/>
      <c r="BC109" s="177" t="str">
        <f>IF($BC$1="","",$BC$1)</f>
        <v>オーバーヘッドスロー</v>
      </c>
      <c r="BD109" s="177"/>
      <c r="BE109" s="177"/>
      <c r="BF109" s="177"/>
      <c r="BH109" s="177" t="str">
        <f>IF($BH$1="","",$BH$1)</f>
        <v>バッククラッチ　・　開脚テスト　・　立位体前屈</v>
      </c>
      <c r="BI109" s="177"/>
      <c r="BJ109" s="177"/>
      <c r="BK109" s="177"/>
      <c r="BL109" s="177"/>
      <c r="BM109" s="177"/>
      <c r="BO109" s="177" t="str">
        <f>IF($BO$1="","",$BO$1)</f>
        <v>片脚ファンクショナルリーチ</v>
      </c>
      <c r="BP109" s="177"/>
      <c r="BQ109" s="177"/>
      <c r="BR109" s="177"/>
      <c r="BT109" s="177" t="str">
        <f>IF($BT$1="","",$BT$1)</f>
        <v>YO-YO　テスト　・　30秒シットアップ</v>
      </c>
      <c r="BU109" s="177"/>
      <c r="BV109" s="177"/>
      <c r="BW109" s="177"/>
      <c r="BY109" s="177" t="str">
        <f>IF($BY$1="","",$BY$1)</f>
        <v>握力 （ 右　・　左 ）</v>
      </c>
      <c r="BZ109" s="177"/>
      <c r="CA109" s="177"/>
      <c r="CB109" s="177"/>
      <c r="CC109" s="177"/>
      <c r="CD109" s="177"/>
      <c r="CF109" s="177" t="str">
        <f>IF($CF$1="","",$CF$1)</f>
        <v>キャリア（選出歴）</v>
      </c>
      <c r="CG109" s="177"/>
      <c r="CH109" s="177"/>
      <c r="CI109" s="177"/>
      <c r="CJ109" s="177"/>
      <c r="CK109" s="177"/>
      <c r="CL109" s="177"/>
      <c r="CM109" s="177"/>
      <c r="CN109" s="177"/>
      <c r="CO109" s="177"/>
      <c r="CP109" s="177"/>
      <c r="CQ109" s="177"/>
    </row>
    <row r="110" spans="1:95" ht="30" customHeight="1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6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</row>
    <row r="111" spans="1:95" ht="30" customHeight="1" x14ac:dyDescent="0.15">
      <c r="A111" s="13"/>
      <c r="B111" s="14" t="str">
        <f>$B$3</f>
        <v/>
      </c>
      <c r="C111" s="13"/>
      <c r="D111" s="15" t="str">
        <f>IF($D$3="","",$D$3)</f>
        <v>記入者</v>
      </c>
      <c r="E111" s="16"/>
      <c r="F111" s="16"/>
      <c r="G111" s="13"/>
      <c r="H111" s="13"/>
      <c r="I111" s="14" t="str">
        <f>$B$3</f>
        <v/>
      </c>
      <c r="J111" s="13"/>
      <c r="K111" s="15" t="str">
        <f>$D$3</f>
        <v>記入者</v>
      </c>
      <c r="L111" s="16"/>
      <c r="M111" s="16"/>
      <c r="N111" s="13"/>
      <c r="O111" s="13"/>
      <c r="P111" s="14" t="str">
        <f>$B$3</f>
        <v/>
      </c>
      <c r="Q111" s="14"/>
      <c r="R111" s="15" t="str">
        <f>$D$3</f>
        <v>記入者</v>
      </c>
      <c r="S111" s="16"/>
      <c r="T111" s="16"/>
      <c r="U111" s="13"/>
      <c r="V111" s="13"/>
      <c r="W111" s="14" t="str">
        <f>$B$3</f>
        <v/>
      </c>
      <c r="X111" s="13"/>
      <c r="Y111" s="15" t="str">
        <f>$D$3</f>
        <v>記入者</v>
      </c>
      <c r="Z111" s="16"/>
      <c r="AA111" s="16"/>
      <c r="AB111" s="13"/>
      <c r="AC111" s="13"/>
      <c r="AD111" s="14" t="str">
        <f>$B$3</f>
        <v/>
      </c>
      <c r="AE111" s="15"/>
      <c r="AF111" s="15" t="s">
        <v>25</v>
      </c>
      <c r="AG111" s="64"/>
      <c r="AH111" s="16"/>
      <c r="AI111" s="13"/>
      <c r="AJ111" s="13"/>
      <c r="AK111" s="14" t="str">
        <f>$B$3</f>
        <v/>
      </c>
      <c r="AL111" s="13"/>
      <c r="AM111" s="15" t="s">
        <v>8</v>
      </c>
      <c r="AN111" s="16"/>
      <c r="AO111" s="16"/>
      <c r="AP111" s="13"/>
      <c r="AQ111" s="13"/>
      <c r="AR111" s="14" t="str">
        <f>$B$3</f>
        <v/>
      </c>
      <c r="AS111" s="13"/>
      <c r="AT111" s="15" t="s">
        <v>8</v>
      </c>
      <c r="AU111" s="16"/>
      <c r="AV111" s="16"/>
      <c r="AW111" s="13"/>
      <c r="AX111" s="13"/>
      <c r="AY111" s="14" t="str">
        <f>$B$3</f>
        <v/>
      </c>
      <c r="AZ111" s="15" t="s">
        <v>25</v>
      </c>
      <c r="BA111" s="16"/>
      <c r="BB111" s="63"/>
      <c r="BC111" s="13"/>
      <c r="BD111" s="14" t="str">
        <f>$B$3</f>
        <v/>
      </c>
      <c r="BE111" s="15" t="s">
        <v>25</v>
      </c>
      <c r="BF111" s="16"/>
      <c r="BG111" s="13"/>
      <c r="BH111" s="13"/>
      <c r="BI111" s="14" t="str">
        <f>$B$3</f>
        <v/>
      </c>
      <c r="BJ111" s="13"/>
      <c r="BK111" s="15" t="s">
        <v>8</v>
      </c>
      <c r="BL111" s="16"/>
      <c r="BM111" s="16"/>
      <c r="BN111" s="13"/>
      <c r="BO111" s="13"/>
      <c r="BP111" s="14" t="str">
        <f>$B$3</f>
        <v/>
      </c>
      <c r="BQ111" s="15" t="s">
        <v>25</v>
      </c>
      <c r="BR111" s="16"/>
      <c r="BS111" s="13"/>
      <c r="BT111" s="13"/>
      <c r="BU111" s="14" t="str">
        <f>$B$3</f>
        <v/>
      </c>
      <c r="BV111" s="15" t="s">
        <v>25</v>
      </c>
      <c r="BW111" s="16"/>
      <c r="BX111" s="13"/>
      <c r="BY111" s="13"/>
      <c r="BZ111" s="14" t="str">
        <f>$B$3</f>
        <v/>
      </c>
      <c r="CA111" s="13"/>
      <c r="CB111" s="15" t="s">
        <v>8</v>
      </c>
      <c r="CC111" s="16"/>
      <c r="CD111" s="16"/>
      <c r="CE111" s="13"/>
      <c r="CF111" s="13"/>
      <c r="CG111" s="14" t="str">
        <f>$B$3</f>
        <v/>
      </c>
      <c r="CH111" s="13"/>
      <c r="CI111" s="13"/>
      <c r="CJ111" s="13"/>
      <c r="CK111" s="13"/>
      <c r="CL111" s="13"/>
      <c r="CM111" s="380" t="s">
        <v>8</v>
      </c>
      <c r="CN111" s="380"/>
      <c r="CO111" s="16"/>
      <c r="CP111" s="16"/>
      <c r="CQ111" s="16"/>
    </row>
    <row r="112" spans="1:95" ht="30" customHeight="1" thickBo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6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</row>
    <row r="113" spans="1:95" ht="30" customHeight="1" x14ac:dyDescent="0.15">
      <c r="A113" s="161" t="str">
        <f>IF($A$5="","",$A$5)</f>
        <v>no.</v>
      </c>
      <c r="B113" s="158" t="str">
        <f>IF($B$5="","",$B$5)</f>
        <v>氏名</v>
      </c>
      <c r="C113" s="252" t="str">
        <f>IF($C$5="","",$C$5)</f>
        <v>ふりがな</v>
      </c>
      <c r="D113" s="178" t="str">
        <f>IF($D$5="","",$D$5)</f>
        <v>生年月日</v>
      </c>
      <c r="E113" s="181" t="str">
        <f>IF($E$5="","",$E$5)</f>
        <v>形態</v>
      </c>
      <c r="F113" s="182"/>
      <c r="G113" s="13"/>
      <c r="H113" s="161" t="str">
        <f>IF($H$5="","",$H$5)</f>
        <v>no.</v>
      </c>
      <c r="I113" s="158" t="str">
        <f>IF($I$5="","",$I$5)</f>
        <v>氏名</v>
      </c>
      <c r="J113" s="210" t="str">
        <f>IF($J$5="","",$J$5)</f>
        <v>ポジション</v>
      </c>
      <c r="K113" s="211"/>
      <c r="L113" s="181" t="str">
        <f>IF($L$5="","",$L$5)</f>
        <v>形態</v>
      </c>
      <c r="M113" s="182"/>
      <c r="N113" s="13"/>
      <c r="O113" s="161" t="str">
        <f>IF($O$5="","",$O$5)</f>
        <v>no.</v>
      </c>
      <c r="P113" s="158" t="str">
        <f>IF($P$5="","",$P$5)</f>
        <v>氏名</v>
      </c>
      <c r="Q113" s="158" t="str">
        <f>IF($Q$5="","",$Q$5)</f>
        <v>都道府県</v>
      </c>
      <c r="R113" s="178" t="str">
        <f>IF($R$5="","",$R$5)</f>
        <v>利き腕</v>
      </c>
      <c r="S113" s="181" t="str">
        <f>IF($S$5="","",$S$5)</f>
        <v>形態</v>
      </c>
      <c r="T113" s="182"/>
      <c r="U113" s="13"/>
      <c r="V113" s="161" t="str">
        <f>IF($V$5="","",$V$5)</f>
        <v>no.</v>
      </c>
      <c r="W113" s="158" t="str">
        <f>IF($W$5="","",$W$5)</f>
        <v>氏名</v>
      </c>
      <c r="X113" s="297" t="str">
        <f>IF($X$5="","",$X$5)</f>
        <v>スピード</v>
      </c>
      <c r="Y113" s="298"/>
      <c r="Z113" s="298"/>
      <c r="AA113" s="299"/>
      <c r="AB113" s="13"/>
      <c r="AC113" s="161" t="str">
        <f>IF($AC$5="","",$AC$5)</f>
        <v>no.</v>
      </c>
      <c r="AD113" s="158" t="str">
        <f>IF($AD$5="","",$AD$5)</f>
        <v>氏名</v>
      </c>
      <c r="AE113" s="311" t="str">
        <f>IF($AE$5="","",$AE$5)</f>
        <v>敏捷性</v>
      </c>
      <c r="AF113" s="312"/>
      <c r="AG113" s="312"/>
      <c r="AH113" s="313"/>
      <c r="AI113" s="13"/>
      <c r="AJ113" s="161" t="str">
        <f>IF($AJ$5="","",$AJ$5)</f>
        <v>no.</v>
      </c>
      <c r="AK113" s="158" t="str">
        <f>IF($AK$5="","",$AK$5)</f>
        <v>氏名</v>
      </c>
      <c r="AL113" s="205" t="str">
        <f>IF($AL$5="","",$AL$5)</f>
        <v>パワー</v>
      </c>
      <c r="AM113" s="187"/>
      <c r="AN113" s="187"/>
      <c r="AO113" s="188"/>
      <c r="AP113" s="13"/>
      <c r="AQ113" s="161" t="str">
        <f>IF($AQ$5="","",$AQ$5)</f>
        <v>no.</v>
      </c>
      <c r="AR113" s="158" t="str">
        <f>IF($AR$5="","",$AR$5)</f>
        <v>氏名</v>
      </c>
      <c r="AS113" s="205" t="str">
        <f>IF($AS$5="","",$AS$5)</f>
        <v>パワー</v>
      </c>
      <c r="AT113" s="187"/>
      <c r="AU113" s="187"/>
      <c r="AV113" s="188"/>
      <c r="AW113" s="13"/>
      <c r="AX113" s="161" t="str">
        <f>IF($AX$5="","",$AX$5)</f>
        <v>no.</v>
      </c>
      <c r="AY113" s="167" t="str">
        <f>IF($AY$5="","",$AY$5)</f>
        <v>氏名</v>
      </c>
      <c r="AZ113" s="187" t="str">
        <f>IF($AZ$5="","",$AZ$5)</f>
        <v>パワー</v>
      </c>
      <c r="BA113" s="188"/>
      <c r="BB113" s="65"/>
      <c r="BC113" s="161" t="str">
        <f>IF($BC$5="","",$BC$5)</f>
        <v>no.</v>
      </c>
      <c r="BD113" s="167" t="str">
        <f>IF($BD$5="","",$BD$5)</f>
        <v>氏名</v>
      </c>
      <c r="BE113" s="187" t="str">
        <f>IF($BE$5="","",$BE$5)</f>
        <v>パワー</v>
      </c>
      <c r="BF113" s="188"/>
      <c r="BG113" s="13"/>
      <c r="BH113" s="161" t="str">
        <f>IF($BH$5="","",$BH$5)</f>
        <v>no.</v>
      </c>
      <c r="BI113" s="158" t="str">
        <f>IF($BI$5="","",$BI$5)</f>
        <v>氏名</v>
      </c>
      <c r="BJ113" s="189" t="str">
        <f>IF($BJ$5="","",$BJ$5)</f>
        <v>柔軟性</v>
      </c>
      <c r="BK113" s="190"/>
      <c r="BL113" s="190"/>
      <c r="BM113" s="191"/>
      <c r="BN113" s="13"/>
      <c r="BO113" s="161" t="str">
        <f>IF($BO$5="","",$BO$5)</f>
        <v>no.</v>
      </c>
      <c r="BP113" s="167" t="str">
        <f>IF($BP$5="","",$BP$5)</f>
        <v>氏名</v>
      </c>
      <c r="BQ113" s="189" t="str">
        <f>IF($BQ$5="","",$BQ$5)</f>
        <v>柔軟性</v>
      </c>
      <c r="BR113" s="191"/>
      <c r="BS113" s="13"/>
      <c r="BT113" s="161" t="str">
        <f>IF($BT$5="","",$BT$5)</f>
        <v>no.</v>
      </c>
      <c r="BU113" s="167" t="str">
        <f>IF($BU$5="","",$BU$5)</f>
        <v>氏名</v>
      </c>
      <c r="BV113" s="303" t="str">
        <f>IF($BV$5="","",$BV$5)</f>
        <v>持久力</v>
      </c>
      <c r="BW113" s="304"/>
      <c r="BX113" s="13"/>
      <c r="BY113" s="161" t="str">
        <f>IF($BY$5="","",$BY$5)</f>
        <v>no.</v>
      </c>
      <c r="BZ113" s="167" t="str">
        <f>IF($BZ$5="","",$BZ$5)</f>
        <v>氏名</v>
      </c>
      <c r="CA113" s="172" t="str">
        <f>IF($CA$5="","",$CA$5)</f>
        <v>筋力</v>
      </c>
      <c r="CB113" s="172"/>
      <c r="CC113" s="172"/>
      <c r="CD113" s="173"/>
      <c r="CE113" s="13"/>
      <c r="CF113" s="161" t="str">
        <f>IF($CF$5="","",$CF$5)</f>
        <v>no.</v>
      </c>
      <c r="CG113" s="167" t="str">
        <f>IF($CG$5="","",$CG$5)</f>
        <v>氏名</v>
      </c>
      <c r="CH113" s="171" t="str">
        <f>IF($CH$5="","",$CH$5)</f>
        <v>カテゴリー</v>
      </c>
      <c r="CI113" s="172"/>
      <c r="CJ113" s="172"/>
      <c r="CK113" s="172"/>
      <c r="CL113" s="172"/>
      <c r="CM113" s="172"/>
      <c r="CN113" s="172"/>
      <c r="CO113" s="172"/>
      <c r="CP113" s="172"/>
      <c r="CQ113" s="173"/>
    </row>
    <row r="114" spans="1:95" ht="30" customHeight="1" x14ac:dyDescent="0.15">
      <c r="A114" s="162"/>
      <c r="B114" s="159"/>
      <c r="C114" s="253"/>
      <c r="D114" s="179"/>
      <c r="E114" s="183"/>
      <c r="F114" s="184"/>
      <c r="G114" s="13"/>
      <c r="H114" s="162"/>
      <c r="I114" s="159"/>
      <c r="J114" s="163"/>
      <c r="K114" s="212"/>
      <c r="L114" s="183"/>
      <c r="M114" s="184"/>
      <c r="N114" s="13"/>
      <c r="O114" s="162"/>
      <c r="P114" s="159"/>
      <c r="Q114" s="159"/>
      <c r="R114" s="179"/>
      <c r="S114" s="183"/>
      <c r="T114" s="184"/>
      <c r="U114" s="13"/>
      <c r="V114" s="162"/>
      <c r="W114" s="159"/>
      <c r="X114" s="300"/>
      <c r="Y114" s="301"/>
      <c r="Z114" s="301"/>
      <c r="AA114" s="302"/>
      <c r="AB114" s="13"/>
      <c r="AC114" s="162"/>
      <c r="AD114" s="159"/>
      <c r="AE114" s="314"/>
      <c r="AF114" s="315"/>
      <c r="AG114" s="315"/>
      <c r="AH114" s="316"/>
      <c r="AI114" s="13"/>
      <c r="AJ114" s="162"/>
      <c r="AK114" s="159"/>
      <c r="AL114" s="238" t="str">
        <f>IF($AL$6="","",$AL$6)</f>
        <v>下肢</v>
      </c>
      <c r="AM114" s="239"/>
      <c r="AN114" s="239"/>
      <c r="AO114" s="240"/>
      <c r="AP114" s="13"/>
      <c r="AQ114" s="162"/>
      <c r="AR114" s="159"/>
      <c r="AS114" s="238" t="str">
        <f>IF($AS$6="","",$AS$6)</f>
        <v>下肢</v>
      </c>
      <c r="AT114" s="239"/>
      <c r="AU114" s="239"/>
      <c r="AV114" s="240"/>
      <c r="AW114" s="13"/>
      <c r="AX114" s="162"/>
      <c r="AY114" s="168"/>
      <c r="AZ114" s="239" t="str">
        <f>IF($AZ$6="","",$AZ$6)</f>
        <v>下肢</v>
      </c>
      <c r="BA114" s="240"/>
      <c r="BB114" s="65"/>
      <c r="BC114" s="162"/>
      <c r="BD114" s="168"/>
      <c r="BE114" s="239" t="str">
        <f>IF($BE$6="","",$BE$6)</f>
        <v>上肢</v>
      </c>
      <c r="BF114" s="240"/>
      <c r="BG114" s="13"/>
      <c r="BH114" s="162"/>
      <c r="BI114" s="159"/>
      <c r="BJ114" s="241" t="str">
        <f>IF($BJ$6="","",$BJ$6)</f>
        <v>肩関節</v>
      </c>
      <c r="BK114" s="242"/>
      <c r="BL114" s="241" t="s">
        <v>33</v>
      </c>
      <c r="BM114" s="243"/>
      <c r="BN114" s="13"/>
      <c r="BO114" s="162"/>
      <c r="BP114" s="168"/>
      <c r="BQ114" s="241" t="str">
        <f>IF($BQ$6="","",$BQ$6)</f>
        <v>動的</v>
      </c>
      <c r="BR114" s="243"/>
      <c r="BS114" s="13"/>
      <c r="BT114" s="162"/>
      <c r="BU114" s="168"/>
      <c r="BV114" s="305"/>
      <c r="BW114" s="306"/>
      <c r="BX114" s="13"/>
      <c r="BY114" s="162"/>
      <c r="BZ114" s="168"/>
      <c r="CA114" s="175"/>
      <c r="CB114" s="175"/>
      <c r="CC114" s="175"/>
      <c r="CD114" s="176"/>
      <c r="CE114" s="13"/>
      <c r="CF114" s="162"/>
      <c r="CG114" s="168"/>
      <c r="CH114" s="174"/>
      <c r="CI114" s="175"/>
      <c r="CJ114" s="175"/>
      <c r="CK114" s="175"/>
      <c r="CL114" s="175"/>
      <c r="CM114" s="175"/>
      <c r="CN114" s="175"/>
      <c r="CO114" s="175"/>
      <c r="CP114" s="175"/>
      <c r="CQ114" s="176"/>
    </row>
    <row r="115" spans="1:95" ht="30" customHeight="1" x14ac:dyDescent="0.15">
      <c r="A115" s="162"/>
      <c r="B115" s="159"/>
      <c r="C115" s="253"/>
      <c r="D115" s="180"/>
      <c r="E115" s="17" t="str">
        <f>IF($E$7="","",$E$7)</f>
        <v>身長</v>
      </c>
      <c r="F115" s="18" t="str">
        <f>IF($F$7="","",$F$7)</f>
        <v>体重</v>
      </c>
      <c r="G115" s="13"/>
      <c r="H115" s="162"/>
      <c r="I115" s="159"/>
      <c r="J115" s="163"/>
      <c r="K115" s="212"/>
      <c r="L115" s="37" t="str">
        <f>IF($L$7="","",$L$7)</f>
        <v>上腕背部皮脂厚</v>
      </c>
      <c r="M115" s="38" t="str">
        <f>IF($M$7="","",$M$7)</f>
        <v>肩甲骨下角皮脂厚</v>
      </c>
      <c r="N115" s="13"/>
      <c r="O115" s="162"/>
      <c r="P115" s="159"/>
      <c r="Q115" s="159"/>
      <c r="R115" s="180"/>
      <c r="S115" s="185" t="str">
        <f>IF($S$7="","",$S$7)</f>
        <v>指高</v>
      </c>
      <c r="T115" s="186"/>
      <c r="U115" s="13"/>
      <c r="V115" s="162"/>
      <c r="W115" s="163"/>
      <c r="X115" s="263" t="str">
        <f>IF($X$7="","",$X$7)</f>
        <v>20ｍスプリント</v>
      </c>
      <c r="Y115" s="264"/>
      <c r="Z115" s="264"/>
      <c r="AA115" s="265"/>
      <c r="AB115" s="13"/>
      <c r="AC115" s="162"/>
      <c r="AD115" s="163"/>
      <c r="AE115" s="317" t="str">
        <f>IF($AE$7="","",$AE$7)</f>
        <v>プロアジリティー</v>
      </c>
      <c r="AF115" s="318"/>
      <c r="AG115" s="318"/>
      <c r="AH115" s="319"/>
      <c r="AI115" s="13"/>
      <c r="AJ115" s="162"/>
      <c r="AK115" s="163"/>
      <c r="AL115" s="206" t="str">
        <f>IF($AL$7="","",$AL$7)</f>
        <v>垂直跳び</v>
      </c>
      <c r="AM115" s="207"/>
      <c r="AN115" s="165" t="str">
        <f>IF($AN$7="","",$AN$7)</f>
        <v>ランニングジャンプ</v>
      </c>
      <c r="AO115" s="166"/>
      <c r="AP115" s="13"/>
      <c r="AQ115" s="162"/>
      <c r="AR115" s="163"/>
      <c r="AS115" s="206" t="str">
        <f>IF($AS$7="","",$AS$7)</f>
        <v>ブロックジャンプ（右方向へ）</v>
      </c>
      <c r="AT115" s="207"/>
      <c r="AU115" s="165" t="str">
        <f>IF($AU$7="","",$AU$7)</f>
        <v>ブロックジャンプ（左方向へ）</v>
      </c>
      <c r="AV115" s="166"/>
      <c r="AW115" s="13"/>
      <c r="AX115" s="162"/>
      <c r="AY115" s="168"/>
      <c r="AZ115" s="208" t="str">
        <f>IF($AZ$7="","",$AZ$7)</f>
        <v>両脚３回跳</v>
      </c>
      <c r="BA115" s="209"/>
      <c r="BB115" s="66"/>
      <c r="BC115" s="162"/>
      <c r="BD115" s="168"/>
      <c r="BE115" s="208" t="str">
        <f>IF($BE$7="","",$BE$7)</f>
        <v>オーバーヘッドスロー</v>
      </c>
      <c r="BF115" s="209"/>
      <c r="BG115" s="13"/>
      <c r="BH115" s="162"/>
      <c r="BI115" s="163"/>
      <c r="BJ115" s="203" t="str">
        <f>IF($BJ$7="","",$BJ$7)</f>
        <v>バッククラッチ</v>
      </c>
      <c r="BK115" s="204"/>
      <c r="BL115" s="67" t="s">
        <v>34</v>
      </c>
      <c r="BM115" s="68" t="s">
        <v>35</v>
      </c>
      <c r="BN115" s="13"/>
      <c r="BO115" s="162"/>
      <c r="BP115" s="168"/>
      <c r="BQ115" s="307" t="str">
        <f>IF($BQ$7="","",$BQ$7)</f>
        <v>片脚ファンクショナルリーチ</v>
      </c>
      <c r="BR115" s="308"/>
      <c r="BS115" s="13"/>
      <c r="BT115" s="162"/>
      <c r="BU115" s="168"/>
      <c r="BV115" s="69" t="str">
        <f>IF($BV$7="","",$BV$7)</f>
        <v>YO-YO　テスト</v>
      </c>
      <c r="BW115" s="70" t="str">
        <f>IF($BW$7="","",$BW$7)</f>
        <v>30秒シットアップ</v>
      </c>
      <c r="BX115" s="13"/>
      <c r="BY115" s="162"/>
      <c r="BZ115" s="168"/>
      <c r="CA115" s="156" t="str">
        <f>IF($CA$7="","",$CA$7)</f>
        <v>握力（右）</v>
      </c>
      <c r="CB115" s="157"/>
      <c r="CC115" s="201" t="str">
        <f>IF($CC$7="","",$CC$7)</f>
        <v>握力（左）</v>
      </c>
      <c r="CD115" s="202"/>
      <c r="CE115" s="13"/>
      <c r="CF115" s="162"/>
      <c r="CG115" s="168"/>
      <c r="CH115" s="155" t="str">
        <f>IF($CH$7="","",$CH$7)</f>
        <v>選抜選出歴</v>
      </c>
      <c r="CI115" s="156"/>
      <c r="CJ115" s="156"/>
      <c r="CK115" s="156"/>
      <c r="CL115" s="157"/>
      <c r="CM115" s="377" t="str">
        <f>IF($CM$7="","",$CM$7)</f>
        <v>日本代表選出歴</v>
      </c>
      <c r="CN115" s="378"/>
      <c r="CO115" s="378"/>
      <c r="CP115" s="378"/>
      <c r="CQ115" s="379"/>
    </row>
    <row r="116" spans="1:95" ht="30" customHeight="1" x14ac:dyDescent="0.15">
      <c r="A116" s="162"/>
      <c r="B116" s="159"/>
      <c r="C116" s="253"/>
      <c r="D116" s="180"/>
      <c r="E116" s="19"/>
      <c r="F116" s="20"/>
      <c r="G116" s="13"/>
      <c r="H116" s="162"/>
      <c r="I116" s="159"/>
      <c r="J116" s="163"/>
      <c r="K116" s="212"/>
      <c r="L116" s="39"/>
      <c r="M116" s="20"/>
      <c r="N116" s="13"/>
      <c r="O116" s="162"/>
      <c r="P116" s="159"/>
      <c r="Q116" s="159"/>
      <c r="R116" s="180"/>
      <c r="S116" s="42" t="str">
        <f>IF($S$8="","",$S$8)</f>
        <v>片手</v>
      </c>
      <c r="T116" s="43" t="str">
        <f>IF($T$8="","",$T$8)</f>
        <v>両手</v>
      </c>
      <c r="U116" s="13"/>
      <c r="V116" s="162"/>
      <c r="W116" s="163"/>
      <c r="X116" s="51" t="str">
        <f>IF($X$8="","",$X$8)</f>
        <v>1st（10m）</v>
      </c>
      <c r="Y116" s="52" t="str">
        <f>IF($Y$8="","",$Y$8)</f>
        <v>1st（20m）</v>
      </c>
      <c r="Z116" s="53" t="str">
        <f>IF($Z$8="","",$Z$8)</f>
        <v>2nd（10m）</v>
      </c>
      <c r="AA116" s="54" t="str">
        <f>IF($AA$8="","",$AA$8)</f>
        <v>2nd（20m）</v>
      </c>
      <c r="AB116" s="13"/>
      <c r="AC116" s="162"/>
      <c r="AD116" s="163"/>
      <c r="AE116" s="320" t="str">
        <f>IF($AE$8="","",$AE$8)</f>
        <v>1st</v>
      </c>
      <c r="AF116" s="321"/>
      <c r="AG116" s="322" t="str">
        <f>IF($AG$8="","",$AG$8)</f>
        <v>2nd</v>
      </c>
      <c r="AH116" s="323"/>
      <c r="AI116" s="13"/>
      <c r="AJ116" s="162"/>
      <c r="AK116" s="163"/>
      <c r="AL116" s="71" t="str">
        <f>IF($AL$8="","",$AL$8)</f>
        <v>1st</v>
      </c>
      <c r="AM116" s="72" t="str">
        <f>IF($AM$8="","",$AM$8)</f>
        <v>2nd</v>
      </c>
      <c r="AN116" s="73" t="str">
        <f>IF($AN$8="","",$AN$8)</f>
        <v>1st</v>
      </c>
      <c r="AO116" s="74" t="str">
        <f>IF($AO$8="","",$AO$8)</f>
        <v>2nd</v>
      </c>
      <c r="AP116" s="13"/>
      <c r="AQ116" s="162"/>
      <c r="AR116" s="163"/>
      <c r="AS116" s="71" t="str">
        <f>IF($AS$8="","",$AS$8)</f>
        <v>1st</v>
      </c>
      <c r="AT116" s="72" t="str">
        <f>IF($AT$8="","",$AT$8)</f>
        <v>2nd</v>
      </c>
      <c r="AU116" s="73" t="str">
        <f>IF($AU$8="","",$AU$8)</f>
        <v>1st</v>
      </c>
      <c r="AV116" s="74" t="str">
        <f>IF($AV$8="","",$AV$8)</f>
        <v>2nd</v>
      </c>
      <c r="AW116" s="13"/>
      <c r="AX116" s="162"/>
      <c r="AY116" s="168"/>
      <c r="AZ116" s="75" t="str">
        <f>IF($AZ$8="","",$AZ$8)</f>
        <v>1st</v>
      </c>
      <c r="BA116" s="76" t="str">
        <f>IF($BA$8="","",$BA$8)</f>
        <v>2nd</v>
      </c>
      <c r="BB116" s="77"/>
      <c r="BC116" s="162"/>
      <c r="BD116" s="168"/>
      <c r="BE116" s="75" t="str">
        <f>IF($BE$8="","",$BE$8)</f>
        <v>1st</v>
      </c>
      <c r="BF116" s="76" t="str">
        <f>IF($BF$8="","",$BF$8)</f>
        <v>2nd</v>
      </c>
      <c r="BG116" s="13"/>
      <c r="BH116" s="162"/>
      <c r="BI116" s="163"/>
      <c r="BJ116" s="78" t="str">
        <f>IF($BJ$8="","",$BJ$8)</f>
        <v>右上</v>
      </c>
      <c r="BK116" s="79" t="str">
        <f>IF($BK$8="","",$BK$8)</f>
        <v>左上</v>
      </c>
      <c r="BL116" s="80"/>
      <c r="BM116" s="81"/>
      <c r="BN116" s="13"/>
      <c r="BO116" s="162"/>
      <c r="BP116" s="168"/>
      <c r="BQ116" s="80" t="str">
        <f>IF($BQ$8="","",$BQ$8)</f>
        <v>右手</v>
      </c>
      <c r="BR116" s="82" t="str">
        <f>IF($BR$8="","",$BR$8)</f>
        <v>左手</v>
      </c>
      <c r="BS116" s="13"/>
      <c r="BT116" s="162"/>
      <c r="BU116" s="168"/>
      <c r="BV116" s="83"/>
      <c r="BW116" s="84"/>
      <c r="BX116" s="13"/>
      <c r="BY116" s="162"/>
      <c r="BZ116" s="168"/>
      <c r="CA116" s="85" t="str">
        <f>IF($CA$8="","",$CA$8)</f>
        <v>1st</v>
      </c>
      <c r="CB116" s="86" t="str">
        <f>IF($CB$8="","",$CB$8)</f>
        <v>2nd</v>
      </c>
      <c r="CC116" s="87" t="str">
        <f>IF($CC$8="","",$CC$8)</f>
        <v>1st</v>
      </c>
      <c r="CD116" s="88" t="str">
        <f>IF($CD$8="","",$CD$8)</f>
        <v>2nd</v>
      </c>
      <c r="CE116" s="13"/>
      <c r="CF116" s="162"/>
      <c r="CG116" s="168"/>
      <c r="CH116" s="85" t="str">
        <f>IF($CH$8="","",$CH$8)</f>
        <v>EA</v>
      </c>
      <c r="CI116" s="89" t="str">
        <f>IF($CI$8="","",$CI$8)</f>
        <v>JHT</v>
      </c>
      <c r="CJ116" s="89" t="str">
        <f>IF($CJ$8="","",$CJ$8)</f>
        <v>JH</v>
      </c>
      <c r="CK116" s="89" t="str">
        <f>IF($CK$8="","",$CK$8)</f>
        <v>H</v>
      </c>
      <c r="CL116" s="90" t="str">
        <f>IF($CL$8="","",$CL$8)</f>
        <v>Univ</v>
      </c>
      <c r="CM116" s="90" t="str">
        <f>IF($CM$8="","",$CM$8)</f>
        <v>U16／17</v>
      </c>
      <c r="CN116" s="90" t="str">
        <f>IF($CN$8="","",$CN$8)</f>
        <v>U18／19</v>
      </c>
      <c r="CO116" s="91" t="str">
        <f>IF($CO$8="","",$CO$8)</f>
        <v>U20／21</v>
      </c>
      <c r="CP116" s="91" t="str">
        <f>IF($CP$8="","",$CP$8)</f>
        <v>U23</v>
      </c>
      <c r="CQ116" s="92" t="str">
        <f>IF($CQ$8="","",$CQ$8)</f>
        <v>JPN</v>
      </c>
    </row>
    <row r="117" spans="1:95" ht="30" customHeight="1" x14ac:dyDescent="0.15">
      <c r="A117" s="162"/>
      <c r="B117" s="160"/>
      <c r="C117" s="253"/>
      <c r="D117" s="180"/>
      <c r="E117" s="122" t="str">
        <f>IF($E$9="","",$E$9)</f>
        <v>cm</v>
      </c>
      <c r="F117" s="123" t="str">
        <f>IF($F$9="","",$F$9)</f>
        <v>kg</v>
      </c>
      <c r="G117" s="13"/>
      <c r="H117" s="162"/>
      <c r="I117" s="160"/>
      <c r="J117" s="164"/>
      <c r="K117" s="213"/>
      <c r="L117" s="126" t="str">
        <f>IF($L$9="","",$L$9)</f>
        <v>mm</v>
      </c>
      <c r="M117" s="127" t="str">
        <f>IF($M$9="","",$M$9)</f>
        <v>mm</v>
      </c>
      <c r="N117" s="13"/>
      <c r="O117" s="162"/>
      <c r="P117" s="160"/>
      <c r="Q117" s="160"/>
      <c r="R117" s="180"/>
      <c r="S117" s="129" t="str">
        <f>IF($S$9="","",$S$9)</f>
        <v>cm</v>
      </c>
      <c r="T117" s="130" t="str">
        <f>IF($T$9="","",$T$9)</f>
        <v>cm</v>
      </c>
      <c r="U117" s="13"/>
      <c r="V117" s="162"/>
      <c r="W117" s="164"/>
      <c r="X117" s="131" t="str">
        <f>IF($X$9="","",$X$9)</f>
        <v>sec</v>
      </c>
      <c r="Y117" s="132" t="str">
        <f>IF($Y$9="","",$Y$9)</f>
        <v>sec</v>
      </c>
      <c r="Z117" s="133" t="str">
        <f>IF($Z$9="","",$Z$9)</f>
        <v>sec</v>
      </c>
      <c r="AA117" s="134" t="str">
        <f>IF($AA$9="","",$AA$9)</f>
        <v>sec</v>
      </c>
      <c r="AB117" s="13"/>
      <c r="AC117" s="162"/>
      <c r="AD117" s="164"/>
      <c r="AE117" s="324" t="str">
        <f>IF($AE$9="","",$AE$9)</f>
        <v>sec</v>
      </c>
      <c r="AF117" s="325"/>
      <c r="AG117" s="309" t="str">
        <f>IF($AG$9="","",$AG$9)</f>
        <v>sec</v>
      </c>
      <c r="AH117" s="310"/>
      <c r="AI117" s="13"/>
      <c r="AJ117" s="162"/>
      <c r="AK117" s="164"/>
      <c r="AL117" s="135" t="str">
        <f>IF($AL$9="","",$AL$9)</f>
        <v>cm</v>
      </c>
      <c r="AM117" s="136" t="str">
        <f>IF($AM$9="","",$AM$9)</f>
        <v>cm</v>
      </c>
      <c r="AN117" s="137" t="str">
        <f>IF($AN$9="","",$AN$9)</f>
        <v>cm</v>
      </c>
      <c r="AO117" s="138" t="str">
        <f>IF($AO$9="","",$AO$9)</f>
        <v>cm</v>
      </c>
      <c r="AP117" s="13"/>
      <c r="AQ117" s="162"/>
      <c r="AR117" s="164"/>
      <c r="AS117" s="135" t="str">
        <f>IF($AS$9="","",$AS$9)</f>
        <v>cm</v>
      </c>
      <c r="AT117" s="136" t="str">
        <f>IF($AT$9="","",$AT$9)</f>
        <v>cm</v>
      </c>
      <c r="AU117" s="137" t="str">
        <f>IF($AU$9="","",$AU$9)</f>
        <v>cm</v>
      </c>
      <c r="AV117" s="138" t="str">
        <f>IF($AV$9="","",$AV$9)</f>
        <v>cm</v>
      </c>
      <c r="AW117" s="13"/>
      <c r="AX117" s="162"/>
      <c r="AY117" s="169"/>
      <c r="AZ117" s="139" t="str">
        <f>IF($AZ$9="","",$AZ$9)</f>
        <v>m</v>
      </c>
      <c r="BA117" s="140" t="str">
        <f>IF($BA$9="","",$BA$9)</f>
        <v>m</v>
      </c>
      <c r="BB117" s="93"/>
      <c r="BC117" s="162"/>
      <c r="BD117" s="169"/>
      <c r="BE117" s="139" t="str">
        <f>IF($BE$9="","",$BE$9)</f>
        <v>m</v>
      </c>
      <c r="BF117" s="141" t="str">
        <f>IF($BF$9="","",$BF$9)</f>
        <v>m</v>
      </c>
      <c r="BG117" s="13"/>
      <c r="BH117" s="162"/>
      <c r="BI117" s="164"/>
      <c r="BJ117" s="142" t="str">
        <f>IF($BJ$9="","",$BJ$9)</f>
        <v>cm</v>
      </c>
      <c r="BK117" s="143" t="str">
        <f>IF($BK$9="","",$BK$9)</f>
        <v>cm</v>
      </c>
      <c r="BL117" s="144" t="str">
        <f>IF($BL$9="","",$BL$9)</f>
        <v>cm</v>
      </c>
      <c r="BM117" s="145" t="str">
        <f>IF($BM$9="","",$BM$9)</f>
        <v>cm</v>
      </c>
      <c r="BN117" s="13"/>
      <c r="BO117" s="162"/>
      <c r="BP117" s="169"/>
      <c r="BQ117" s="143" t="str">
        <f>IF($BQ$9="","",$BQ$9)</f>
        <v>cm</v>
      </c>
      <c r="BR117" s="145" t="str">
        <f>IF($BR$9="","",$BR$9)</f>
        <v>cm</v>
      </c>
      <c r="BS117" s="13"/>
      <c r="BT117" s="162"/>
      <c r="BU117" s="169"/>
      <c r="BV117" s="147" t="str">
        <f>IF($BV$9="","",$BV$9)</f>
        <v>m</v>
      </c>
      <c r="BW117" s="94" t="str">
        <f>IF($BW$9="","",$BW$9)</f>
        <v>回</v>
      </c>
      <c r="BX117" s="13"/>
      <c r="BY117" s="162"/>
      <c r="BZ117" s="169"/>
      <c r="CA117" s="148" t="str">
        <f>IF($CA$9="","",$CA$9)</f>
        <v>kg</v>
      </c>
      <c r="CB117" s="149" t="str">
        <f>IF($CB$9="","",$CB$9)</f>
        <v>kg</v>
      </c>
      <c r="CC117" s="149" t="str">
        <f>IF($CC$9="","",$CC$9)</f>
        <v>kg</v>
      </c>
      <c r="CD117" s="150" t="str">
        <f>IF($CD$9="","",$CD$9)</f>
        <v>kg</v>
      </c>
      <c r="CE117" s="13"/>
      <c r="CF117" s="162"/>
      <c r="CG117" s="169"/>
      <c r="CH117" s="95" t="str">
        <f>IF($CH$9="","",$CH$9)</f>
        <v>年</v>
      </c>
      <c r="CI117" s="95" t="str">
        <f>IF($CI$9="","",$CI$9)</f>
        <v>年</v>
      </c>
      <c r="CJ117" s="95" t="str">
        <f>IF($CJ$9="","",$CJ$9)</f>
        <v>年</v>
      </c>
      <c r="CK117" s="95" t="str">
        <f>IF($CK$9="","",$CK$9)</f>
        <v>年</v>
      </c>
      <c r="CL117" s="95" t="str">
        <f>IF($CL$9="","",$CL$9)</f>
        <v>年</v>
      </c>
      <c r="CM117" s="95" t="str">
        <f>IF($CM$9="","",$CM$9)</f>
        <v>年</v>
      </c>
      <c r="CN117" s="95" t="str">
        <f>IF($CN$9="","",$CN$9)</f>
        <v>年</v>
      </c>
      <c r="CO117" s="95" t="str">
        <f>IF($CO$9="","",$CO$9)</f>
        <v>年</v>
      </c>
      <c r="CP117" s="95" t="str">
        <f>IF($CP$9="","",$CP$9)</f>
        <v>年</v>
      </c>
      <c r="CQ117" s="96" t="str">
        <f>IF($CQ$9="","",$CQ$9)</f>
        <v>年</v>
      </c>
    </row>
    <row r="118" spans="1:95" ht="30" customHeight="1" x14ac:dyDescent="0.15">
      <c r="A118" s="21" t="str">
        <f>IF($A$10="","",$A$10)</f>
        <v/>
      </c>
      <c r="B118" s="22" t="str">
        <f>IF($B$10="","",$B$10)</f>
        <v/>
      </c>
      <c r="C118" s="22" t="str">
        <f>IF($C$10="","",$C$10)</f>
        <v>ひらがな</v>
      </c>
      <c r="D118" s="23" t="str">
        <f>IF($D$10="","",$D$10)</f>
        <v>西暦</v>
      </c>
      <c r="E118" s="24" t="str">
        <f>IF($E$10="","",$E$10)</f>
        <v>小数点第一位</v>
      </c>
      <c r="F118" s="25" t="str">
        <f>IF($F$10="","",$F$10)</f>
        <v>小数点第二位</v>
      </c>
      <c r="G118" s="13"/>
      <c r="H118" s="21" t="str">
        <f>IF($H$10="","",$H$10)</f>
        <v/>
      </c>
      <c r="I118" s="112" t="str">
        <f>IF($I$10="","",$I$10)</f>
        <v/>
      </c>
      <c r="J118" s="236" t="str">
        <f>IF($J$10="","",$J$10)</f>
        <v>複数可</v>
      </c>
      <c r="K118" s="237"/>
      <c r="L118" s="24" t="str">
        <f>IF($L$10="","",$L$10)</f>
        <v>小数点第一位</v>
      </c>
      <c r="M118" s="25" t="str">
        <f>IF($M$10="","",$M$10)</f>
        <v>小数点第一位</v>
      </c>
      <c r="N118" s="13"/>
      <c r="O118" s="21" t="str">
        <f>IF($O$10="","",$O$10)</f>
        <v/>
      </c>
      <c r="P118" s="112" t="str">
        <f>IF($P$10="","",$P$10)</f>
        <v/>
      </c>
      <c r="Q118" s="22" t="str">
        <f>IF($Q$10="","",$Q$10)</f>
        <v>漢字</v>
      </c>
      <c r="R118" s="44" t="str">
        <f>IF($R$10="","",$R$10)</f>
        <v/>
      </c>
      <c r="S118" s="24" t="str">
        <f>IF($S$10="","",$S$10)</f>
        <v>小数点第一位</v>
      </c>
      <c r="T118" s="25" t="str">
        <f>IF($T$10="","",$T$10)</f>
        <v>小数点第一位</v>
      </c>
      <c r="U118" s="13"/>
      <c r="V118" s="21" t="str">
        <f>IF($V$10="","",$V$10)</f>
        <v/>
      </c>
      <c r="W118" s="55" t="str">
        <f>IF($W$10="","",$W$10)</f>
        <v/>
      </c>
      <c r="X118" s="24" t="str">
        <f>IF($X$10="","",$X$10)</f>
        <v>小数点第二位</v>
      </c>
      <c r="Y118" s="56" t="str">
        <f>IF($Y$10="","",$Y$10)</f>
        <v>小数点第二位</v>
      </c>
      <c r="Z118" s="56" t="str">
        <f>IF($Z$10="","",$Z$10)</f>
        <v>小数点第二位</v>
      </c>
      <c r="AA118" s="25" t="str">
        <f>IF($AA$10="","",$AA$10)</f>
        <v>小数点第二位</v>
      </c>
      <c r="AB118" s="13"/>
      <c r="AC118" s="21" t="str">
        <f>IF($AC$10="","",$AC$10)</f>
        <v/>
      </c>
      <c r="AD118" s="55" t="str">
        <f>IF($AD$10="","",$AD$10)</f>
        <v/>
      </c>
      <c r="AE118" s="370" t="str">
        <f>IF($AE$10="","",$AE$10)</f>
        <v>小数点第二位</v>
      </c>
      <c r="AF118" s="371"/>
      <c r="AG118" s="372" t="str">
        <f>IF($AG$10="","",$AG$10)</f>
        <v>小数点第二位</v>
      </c>
      <c r="AH118" s="373"/>
      <c r="AI118" s="13"/>
      <c r="AJ118" s="21" t="str">
        <f>IF($AJ$10="","",$AJ$10)</f>
        <v/>
      </c>
      <c r="AK118" s="55" t="str">
        <f>IF($AK$10="","",$AK$10)</f>
        <v/>
      </c>
      <c r="AL118" s="24" t="str">
        <f>IF($AL$10="","",$AL$10)</f>
        <v>小数点第零位</v>
      </c>
      <c r="AM118" s="56" t="str">
        <f>IF($AM$10="","",$AM$10)</f>
        <v>小数点第零位</v>
      </c>
      <c r="AN118" s="56" t="str">
        <f>IF($AN$10="","",$AN$10)</f>
        <v>小数点第零位</v>
      </c>
      <c r="AO118" s="25" t="str">
        <f>IF($AO$10="","",$AO$10)</f>
        <v>小数点第零位</v>
      </c>
      <c r="AP118" s="13"/>
      <c r="AQ118" s="21" t="str">
        <f>IF($AQ$10="","",$AQ$10)</f>
        <v/>
      </c>
      <c r="AR118" s="55" t="str">
        <f>IF($AR$10="","",$AR$10)</f>
        <v/>
      </c>
      <c r="AS118" s="24" t="str">
        <f>IF($AS$10="","",$AS$10)</f>
        <v>小数点第零位</v>
      </c>
      <c r="AT118" s="56" t="str">
        <f>IF($AT$10="","",$AT$10)</f>
        <v>小数点第零位</v>
      </c>
      <c r="AU118" s="56" t="str">
        <f>IF($AU$10="","",$AU$10)</f>
        <v>小数点第零位</v>
      </c>
      <c r="AV118" s="25" t="str">
        <f>IF($AV$10="","",$AV$10)</f>
        <v>小数点第零位</v>
      </c>
      <c r="AW118" s="13"/>
      <c r="AX118" s="21" t="str">
        <f>IF($AX$10="","",$AX$10)</f>
        <v/>
      </c>
      <c r="AY118" s="97" t="str">
        <f>IF($AY$10="","",$AY$10)</f>
        <v/>
      </c>
      <c r="AZ118" s="24" t="str">
        <f>IF($AZ$10="","",$AZ$10)</f>
        <v>小数点第二位</v>
      </c>
      <c r="BA118" s="25" t="str">
        <f>IF($BA$10="","",$BA$10)</f>
        <v>小数点第二位</v>
      </c>
      <c r="BB118" s="65"/>
      <c r="BC118" s="21" t="str">
        <f>IF($BC$10="","",$BC$10)</f>
        <v/>
      </c>
      <c r="BD118" s="97" t="str">
        <f>IF($BD$10="","",$BD$10)</f>
        <v/>
      </c>
      <c r="BE118" s="24" t="str">
        <f>IF($BE$10="","",$BE$10)</f>
        <v>小数点第二位</v>
      </c>
      <c r="BF118" s="25" t="str">
        <f>IF($BF$10="","",$BF$10)</f>
        <v>小数点第二位</v>
      </c>
      <c r="BG118" s="13"/>
      <c r="BH118" s="21" t="str">
        <f>IF($BH$10="","",$BH$10)</f>
        <v/>
      </c>
      <c r="BI118" s="55" t="str">
        <f>IF($BI$10="","",$BI$10)</f>
        <v/>
      </c>
      <c r="BJ118" s="24" t="str">
        <f>IF($BJ$10="","",$BJ$10)</f>
        <v>小数点第一位</v>
      </c>
      <c r="BK118" s="56" t="str">
        <f>IF($BK$10="","",$BK$10)</f>
        <v>小数点第一位</v>
      </c>
      <c r="BL118" s="56" t="str">
        <f>IF($BL$10="","",$BL$10)</f>
        <v>小数点第一位</v>
      </c>
      <c r="BM118" s="25" t="str">
        <f>IF($BM$10="","",$BM$10)</f>
        <v>小数点第一位</v>
      </c>
      <c r="BN118" s="13"/>
      <c r="BO118" s="21" t="str">
        <f>IF($BO$10="","",$BO$10)</f>
        <v/>
      </c>
      <c r="BP118" s="97" t="str">
        <f>IF($BP$10="","",$BP$10)</f>
        <v/>
      </c>
      <c r="BQ118" s="56" t="str">
        <f>IF($BQ$10="","",$BQ$10)</f>
        <v>小数点第一位</v>
      </c>
      <c r="BR118" s="25" t="str">
        <f>IF($BR$10="","",$BR$10)</f>
        <v>小数点第一位</v>
      </c>
      <c r="BS118" s="13"/>
      <c r="BT118" s="21" t="str">
        <f>IF($BT$10="","",$BT$10)</f>
        <v/>
      </c>
      <c r="BU118" s="97" t="str">
        <f>IF($BU$10="","",$BU$10)</f>
        <v/>
      </c>
      <c r="BV118" s="98" t="str">
        <f>IF($BV$10="","",$BV$10)</f>
        <v>小数点第零位</v>
      </c>
      <c r="BW118" s="25" t="str">
        <f>IF($BW$10="","",$BW$10)</f>
        <v>小数点第零位</v>
      </c>
      <c r="BX118" s="13"/>
      <c r="BY118" s="21" t="str">
        <f>IF($BY$10="","",$BY91)</f>
        <v/>
      </c>
      <c r="BZ118" s="97" t="str">
        <f>IF($BZ$10="","",$BZ91)</f>
        <v/>
      </c>
      <c r="CA118" s="98" t="str">
        <f>IF($CA$10="","",$CA91)</f>
        <v>小数点第一位</v>
      </c>
      <c r="CB118" s="56" t="str">
        <f>IF($CB$10="","",$CB$10)</f>
        <v>小数点第一位</v>
      </c>
      <c r="CC118" s="56" t="str">
        <f>IF($CC$10="","",$CC$10)</f>
        <v>小数点第一位</v>
      </c>
      <c r="CD118" s="25" t="str">
        <f>IF($CD$10="","",$CD$10)</f>
        <v>小数点第一位</v>
      </c>
      <c r="CE118" s="13"/>
      <c r="CF118" s="21" t="str">
        <f>IF($CF$10="","",$CF$10)</f>
        <v/>
      </c>
      <c r="CG118" s="97" t="str">
        <f>IF($CG$10="","",$CG$10)</f>
        <v/>
      </c>
      <c r="CH118" s="98" t="str">
        <f>IF($CH$10="","",$CH$10)</f>
        <v/>
      </c>
      <c r="CI118" s="56" t="str">
        <f>IF($CI$10="","",$CI$10)</f>
        <v/>
      </c>
      <c r="CJ118" s="56" t="str">
        <f>IF($CJ$10="","",$CJ$10)</f>
        <v/>
      </c>
      <c r="CK118" s="98" t="str">
        <f>IF($CK$10="","",$CK$10)</f>
        <v/>
      </c>
      <c r="CL118" s="99" t="str">
        <f>IF($CL$10="","",$CL$10)</f>
        <v/>
      </c>
      <c r="CM118" s="100"/>
      <c r="CN118" s="100" t="str">
        <f>IF($CN$10="","",$CN$10)</f>
        <v/>
      </c>
      <c r="CO118" s="99" t="str">
        <f>IF($CO$10="","",$CO$10)</f>
        <v/>
      </c>
      <c r="CP118" s="99" t="str">
        <f>IF($CP$10="","",$CP$10)</f>
        <v/>
      </c>
      <c r="CQ118" s="101" t="str">
        <f>IF($CQ$10="","",$CQ$10)</f>
        <v/>
      </c>
    </row>
    <row r="119" spans="1:95" ht="30" customHeight="1" x14ac:dyDescent="0.15">
      <c r="A119" s="124">
        <f ca="1">IF(入力!$C$4&gt;4,OFFSET(入力!E3,QUOTIENT(入力!$C$3,入力!$C$4)*4+IF(MOD(入力!$C$3,入力!$C$4)&lt;5,MOD(入力!$C$3,入力!$C$4),4),),"")</f>
        <v>41</v>
      </c>
      <c r="B119" s="40" t="str">
        <f ca="1">IF(入力!$C$4&gt;4,OFFSET(入力!F3,QUOTIENT(入力!$C$3,入力!$C$4)*4+IF(MOD(入力!$C$3,入力!$C$4)&lt;5,MOD(入力!$C$3,入力!$C$4),4),),"")</f>
        <v>四十一</v>
      </c>
      <c r="C119" s="27" t="str">
        <f>IF($C$11="","",$C$11)</f>
        <v>　</v>
      </c>
      <c r="D119" s="28" t="str">
        <f>IF($D$11="","",$D$11)</f>
        <v>　　　　　　年　　　月　　　日</v>
      </c>
      <c r="E119" s="29" t="str">
        <f>IF($E$11="","",$E$11)</f>
        <v>　　　　．</v>
      </c>
      <c r="F119" s="30" t="str">
        <f>IF($F$11="","",$F$11)</f>
        <v>　　　．</v>
      </c>
      <c r="G119" s="13"/>
      <c r="H119" s="124">
        <f ca="1">IF($A$119="","",$A$119)</f>
        <v>41</v>
      </c>
      <c r="I119" s="40" t="str">
        <f ca="1">IF($B$119="","",$B$119)</f>
        <v>四十一</v>
      </c>
      <c r="J119" s="234" t="str">
        <f>IF($J$11="","",$J$11)</f>
        <v>WS ／ OH ／ OP ／ MB ／ S ／ L ／ R ／ RS</v>
      </c>
      <c r="K119" s="235"/>
      <c r="L119" s="29" t="str">
        <f>IF($L$11="","",$L$11)</f>
        <v>　　　　．</v>
      </c>
      <c r="M119" s="30" t="str">
        <f>IF($M$11="","",$M$11)</f>
        <v>　　　　．</v>
      </c>
      <c r="N119" s="13"/>
      <c r="O119" s="124">
        <f ca="1">IF($A$119="","",$A$119)</f>
        <v>41</v>
      </c>
      <c r="P119" s="40" t="str">
        <f ca="1">IF($B$119="","",$B$119)</f>
        <v>四十一</v>
      </c>
      <c r="Q119" s="45"/>
      <c r="R119" s="46" t="str">
        <f>IF($R$11="","",$R$11)</f>
        <v>右　／　左　／　両</v>
      </c>
      <c r="S119" s="29" t="str">
        <f>IF($S$11="","",$S$11)</f>
        <v>　　　　．</v>
      </c>
      <c r="T119" s="30" t="str">
        <f>IF($T$11="","",$T$11)</f>
        <v>　　　　．</v>
      </c>
      <c r="U119" s="13"/>
      <c r="V119" s="124">
        <f ca="1">IF($A$119="","",$A$119)</f>
        <v>41</v>
      </c>
      <c r="W119" s="40" t="str">
        <f ca="1">IF($B$119="","",$B$119)</f>
        <v>四十一</v>
      </c>
      <c r="X119" s="29" t="str">
        <f>IF($X$11="","",$X$11)</f>
        <v>　　　．</v>
      </c>
      <c r="Y119" s="57" t="str">
        <f>IF($Y$11="","",$Y$11)</f>
        <v>　　　．</v>
      </c>
      <c r="Z119" s="57" t="str">
        <f>IF($Z$11="","",$Z$11)</f>
        <v>　　　．</v>
      </c>
      <c r="AA119" s="30" t="str">
        <f>IF($AA$11="","",$AA$11)</f>
        <v>　　　．</v>
      </c>
      <c r="AB119" s="13"/>
      <c r="AC119" s="124">
        <f ca="1">IF($A$119="","",$A$119)</f>
        <v>41</v>
      </c>
      <c r="AD119" s="40" t="str">
        <f ca="1">IF($B$119="","",$B$119)</f>
        <v>四十一</v>
      </c>
      <c r="AE119" s="293" t="str">
        <f t="shared" ref="AE119:AE128" si="200">IF($AE$11="","",$AE$11)</f>
        <v>　　．</v>
      </c>
      <c r="AF119" s="294"/>
      <c r="AG119" s="293" t="str">
        <f t="shared" ref="AG119:AG128" si="201">IF($AG$11="","",$AG$11)</f>
        <v>　　．</v>
      </c>
      <c r="AH119" s="296"/>
      <c r="AI119" s="13"/>
      <c r="AJ119" s="124">
        <f ca="1">IF($A$119="","",$A$119)</f>
        <v>41</v>
      </c>
      <c r="AK119" s="40" t="str">
        <f ca="1">IF($B$119="","",$B$119)</f>
        <v>四十一</v>
      </c>
      <c r="AL119" s="29" t="str">
        <f>IF($AL$11="","",$AL$11)</f>
        <v/>
      </c>
      <c r="AM119" s="57" t="str">
        <f>IF($AM$11="","",$AM$11)</f>
        <v/>
      </c>
      <c r="AN119" s="57" t="str">
        <f>IF($AN$11="","",$AN$11)</f>
        <v/>
      </c>
      <c r="AO119" s="30" t="str">
        <f>IF($AO$11="","",$AO$11)</f>
        <v/>
      </c>
      <c r="AP119" s="13"/>
      <c r="AQ119" s="124">
        <f ca="1">IF($A$119="","",$A$119)</f>
        <v>41</v>
      </c>
      <c r="AR119" s="40" t="str">
        <f ca="1">IF($B$119="","",$B$119)</f>
        <v>四十一</v>
      </c>
      <c r="AS119" s="29" t="str">
        <f>IF($AS$11="","",$AS$11)</f>
        <v/>
      </c>
      <c r="AT119" s="57" t="str">
        <f>IF($AT$11="","",$AT$11)</f>
        <v/>
      </c>
      <c r="AU119" s="57" t="str">
        <f>IF($AU$11="","",$AU$11)</f>
        <v/>
      </c>
      <c r="AV119" s="30" t="str">
        <f>IF($AV$11="","",$AV$11)</f>
        <v/>
      </c>
      <c r="AW119" s="13"/>
      <c r="AX119" s="124">
        <f ca="1">IF($A$119="","",$A$119)</f>
        <v>41</v>
      </c>
      <c r="AY119" s="40" t="str">
        <f ca="1">IF($B$119="","",$B$119)</f>
        <v>四十一</v>
      </c>
      <c r="AZ119" s="29" t="str">
        <f>IF($AZ$11="","",$AZ$11)</f>
        <v>　　　　　　．</v>
      </c>
      <c r="BA119" s="102" t="str">
        <f>IF($BA$11="","",$BA$11)</f>
        <v>　　　　　　．</v>
      </c>
      <c r="BB119" s="103"/>
      <c r="BC119" s="124">
        <f ca="1">IF($A$119="","",$A$119)</f>
        <v>41</v>
      </c>
      <c r="BD119" s="40" t="str">
        <f ca="1">IF($B$119="","",$B$119)</f>
        <v>四十一</v>
      </c>
      <c r="BE119" s="29" t="str">
        <f>IF($BE$11="","",$BE$11)</f>
        <v>　　　　　　．</v>
      </c>
      <c r="BF119" s="102" t="str">
        <f>IF($BF$11="","",$BF$11)</f>
        <v>　　　　　　．</v>
      </c>
      <c r="BG119" s="13"/>
      <c r="BH119" s="124">
        <f ca="1">IF($A$119="","",$A$119)</f>
        <v>41</v>
      </c>
      <c r="BI119" s="40" t="str">
        <f ca="1">IF($B$119="","",$B$119)</f>
        <v>四十一</v>
      </c>
      <c r="BJ119" s="29" t="str">
        <f>IF($BJ$11="","",$BJ$11)</f>
        <v>　　　　．</v>
      </c>
      <c r="BK119" s="57" t="str">
        <f>IF($BK$11="","",$BK$11)</f>
        <v>　　　　．</v>
      </c>
      <c r="BL119" s="57" t="str">
        <f>IF($BL$11="","",$BL$11)</f>
        <v>　　　　．</v>
      </c>
      <c r="BM119" s="30" t="str">
        <f>IF($BM$11="","",$BM$11)</f>
        <v>　　　　．</v>
      </c>
      <c r="BN119" s="13"/>
      <c r="BO119" s="124">
        <f ca="1">IF($A$119="","",$A$119)</f>
        <v>41</v>
      </c>
      <c r="BP119" s="40" t="str">
        <f ca="1">IF($B$119="","",$B$119)</f>
        <v>四十一</v>
      </c>
      <c r="BQ119" s="29" t="str">
        <f>IF($BQ$11="","",$BQ$11)</f>
        <v>　　　　　　　　．</v>
      </c>
      <c r="BR119" s="30" t="str">
        <f>IF($BR$11="","",$BR$11)</f>
        <v>　　　　　　　　．</v>
      </c>
      <c r="BS119" s="13"/>
      <c r="BT119" s="124">
        <f ca="1">IF($A$119="","",$A$119)</f>
        <v>41</v>
      </c>
      <c r="BU119" s="104" t="str">
        <f ca="1">IF($B$119="","",$B$119)</f>
        <v>四十一</v>
      </c>
      <c r="BV119" s="113" t="str">
        <f>IF($BV$11="","",$BV$11)</f>
        <v/>
      </c>
      <c r="BW119" s="102" t="str">
        <f>IF($BW$11="","",$BW$11)</f>
        <v/>
      </c>
      <c r="BX119" s="13"/>
      <c r="BY119" s="124">
        <f ca="1">IF($A$119="","",$A$119)</f>
        <v>41</v>
      </c>
      <c r="BZ119" s="40" t="str">
        <f ca="1">IF($B$119="","",$B$119)</f>
        <v>四十一</v>
      </c>
      <c r="CA119" s="29" t="str">
        <f>IF($CA$11="","",$CA$11)</f>
        <v>　　　　．</v>
      </c>
      <c r="CB119" s="57" t="str">
        <f>IF($CB$11="","",$CB$11)</f>
        <v>　　　　．</v>
      </c>
      <c r="CC119" s="57" t="str">
        <f>IF($CC$11="","",$CC$11)</f>
        <v>　　　　．</v>
      </c>
      <c r="CD119" s="30" t="str">
        <f>IF($CD$11="","",$CD$11)</f>
        <v>　　　　．</v>
      </c>
      <c r="CE119" s="13"/>
      <c r="CF119" s="124">
        <f ca="1">IF($A$119="","",$A$119)</f>
        <v>41</v>
      </c>
      <c r="CG119" s="40" t="str">
        <f ca="1">IF($B$119="","",$B$119)</f>
        <v>四十一</v>
      </c>
      <c r="CH119" s="105" t="str">
        <f>IF($CH$11="","",$CH$11)</f>
        <v>年</v>
      </c>
      <c r="CI119" s="106" t="str">
        <f>IF($CI$11="","",$CI$11)</f>
        <v>年</v>
      </c>
      <c r="CJ119" s="106" t="str">
        <f>IF($CJ$11="","",$CJ$11)</f>
        <v>年</v>
      </c>
      <c r="CK119" s="106" t="str">
        <f>IF($CK$11="","",$CK$11)</f>
        <v>年</v>
      </c>
      <c r="CL119" s="106" t="str">
        <f>IF($CL$11="","",$CL$11)</f>
        <v>年</v>
      </c>
      <c r="CM119" s="106" t="str">
        <f>IF($CM$11="","",$CM$11)</f>
        <v>年</v>
      </c>
      <c r="CN119" s="106" t="str">
        <f>IF($CN$11="","",$CN$11)</f>
        <v>年</v>
      </c>
      <c r="CO119" s="106" t="str">
        <f>IF($CO$11="","",$CO$11)</f>
        <v>年</v>
      </c>
      <c r="CP119" s="106" t="str">
        <f>IF($CP$11="","",$CP$11)</f>
        <v>年</v>
      </c>
      <c r="CQ119" s="107" t="str">
        <f>IF($CQ$11="","",$CQ$11)</f>
        <v>年</v>
      </c>
    </row>
    <row r="120" spans="1:95" ht="30" customHeight="1" x14ac:dyDescent="0.15">
      <c r="A120" s="124">
        <f ca="1">IF(AND(入力!$C$4&gt;4,OR(QUOTIENT(入力!$C$3,入力!$C$4)&gt;1,AND(QUOTIENT(入力!$C$3,入力!$C$4)&gt;0,MOD(入力!$C$3,入力!$C$4)&gt;4))),OFFSET(入力!E3,QUOTIENT(入力!$C$3,入力!$C$4)*4+IF(MOD(入力!$C$3,入力!$C$4)&lt;5,MOD(入力!$C$3,入力!$C$4),4)+1,),"")</f>
        <v>42</v>
      </c>
      <c r="B120" s="40" t="str">
        <f ca="1">IF(AND(入力!$C$4&gt;4,OR(QUOTIENT(入力!$C$3,入力!$C$4)&gt;1,AND(QUOTIENT(入力!$C$3,入力!$C$4)&gt;0,MOD(入力!$C$3,入力!$C$4)&gt;4))),OFFSET(入力!F3,QUOTIENT(入力!$C$3,入力!$C$4)*4+IF(MOD(入力!$C$3,入力!$C$4)&lt;5,MOD(入力!$C$3,入力!$C$4),4)+1,),"")</f>
        <v>四十二</v>
      </c>
      <c r="C120" s="27" t="str">
        <f>IF($C$11="","",$C$11)</f>
        <v>　</v>
      </c>
      <c r="D120" s="28" t="str">
        <f>IF($D$11="","",$D$11)</f>
        <v>　　　　　　年　　　月　　　日</v>
      </c>
      <c r="E120" s="29" t="str">
        <f t="shared" ref="E120:E128" si="202">IF($E$11="","",$E$11)</f>
        <v>　　　　．</v>
      </c>
      <c r="F120" s="30" t="str">
        <f>IF($F$11="","",$F$11)</f>
        <v>　　　．</v>
      </c>
      <c r="G120" s="13"/>
      <c r="H120" s="124">
        <f ca="1">IF($A$120="","",$A$120)</f>
        <v>42</v>
      </c>
      <c r="I120" s="40" t="str">
        <f ca="1">IF($B$120="","",$B$120)</f>
        <v>四十二</v>
      </c>
      <c r="J120" s="234" t="str">
        <f t="shared" ref="J120:J128" si="203">IF($J$11="","",$J$11)</f>
        <v>WS ／ OH ／ OP ／ MB ／ S ／ L ／ R ／ RS</v>
      </c>
      <c r="K120" s="235"/>
      <c r="L120" s="29" t="str">
        <f t="shared" ref="L120:L128" si="204">IF($L$11="","",$L$11)</f>
        <v>　　　　．</v>
      </c>
      <c r="M120" s="30" t="str">
        <f t="shared" ref="M120:M128" si="205">IF($M$11="","",$M$11)</f>
        <v>　　　　．</v>
      </c>
      <c r="N120" s="13"/>
      <c r="O120" s="124">
        <f ca="1">IF($A$120="","",$A$120)</f>
        <v>42</v>
      </c>
      <c r="P120" s="40" t="str">
        <f ca="1">IF($B$120="","",$B$120)</f>
        <v>四十二</v>
      </c>
      <c r="Q120" s="45"/>
      <c r="R120" s="46" t="str">
        <f t="shared" ref="R120:R128" si="206">IF($R$11="","",$R$11)</f>
        <v>右　／　左　／　両</v>
      </c>
      <c r="S120" s="29" t="str">
        <f t="shared" ref="S120:S128" si="207">IF($S$11="","",$S$11)</f>
        <v>　　　　．</v>
      </c>
      <c r="T120" s="30" t="str">
        <f t="shared" ref="T120:T128" si="208">IF($T$11="","",$T$11)</f>
        <v>　　　　．</v>
      </c>
      <c r="U120" s="13"/>
      <c r="V120" s="124">
        <f ca="1">IF($A$120="","",$A$120)</f>
        <v>42</v>
      </c>
      <c r="W120" s="40" t="str">
        <f ca="1">IF($B$120="","",$B$120)</f>
        <v>四十二</v>
      </c>
      <c r="X120" s="29" t="str">
        <f t="shared" ref="X120:X128" si="209">IF($X$11="","",$X$11)</f>
        <v>　　　．</v>
      </c>
      <c r="Y120" s="57" t="str">
        <f t="shared" ref="Y120:Y128" si="210">IF($Y$11="","",$Y$11)</f>
        <v>　　　．</v>
      </c>
      <c r="Z120" s="57" t="str">
        <f t="shared" ref="Z120:Z128" si="211">IF($Z$11="","",$Z$11)</f>
        <v>　　　．</v>
      </c>
      <c r="AA120" s="30" t="str">
        <f t="shared" ref="AA120:AA128" si="212">IF($AA$11="","",$AA$11)</f>
        <v>　　　．</v>
      </c>
      <c r="AB120" s="13"/>
      <c r="AC120" s="124">
        <f ca="1">IF($A$120="","",$A$120)</f>
        <v>42</v>
      </c>
      <c r="AD120" s="40" t="str">
        <f ca="1">IF($B$120="","",$B$120)</f>
        <v>四十二</v>
      </c>
      <c r="AE120" s="293" t="str">
        <f t="shared" si="200"/>
        <v>　　．</v>
      </c>
      <c r="AF120" s="294"/>
      <c r="AG120" s="295" t="str">
        <f t="shared" si="201"/>
        <v>　　．</v>
      </c>
      <c r="AH120" s="296"/>
      <c r="AI120" s="13"/>
      <c r="AJ120" s="124">
        <f ca="1">IF($A$120="","",$A$120)</f>
        <v>42</v>
      </c>
      <c r="AK120" s="40" t="str">
        <f ca="1">IF($B$120="","",$B$120)</f>
        <v>四十二</v>
      </c>
      <c r="AL120" s="29" t="str">
        <f t="shared" ref="AL120:AL128" si="213">IF($AL$11="","",$AL$11)</f>
        <v/>
      </c>
      <c r="AM120" s="57" t="str">
        <f t="shared" ref="AM120:AM128" si="214">IF($AM$11="","",$AM$11)</f>
        <v/>
      </c>
      <c r="AN120" s="57" t="str">
        <f t="shared" ref="AN120:AN128" si="215">IF($AN$11="","",$AN$11)</f>
        <v/>
      </c>
      <c r="AO120" s="30" t="str">
        <f t="shared" ref="AO120:AO128" si="216">IF($AO$11="","",$AO$11)</f>
        <v/>
      </c>
      <c r="AP120" s="13"/>
      <c r="AQ120" s="124">
        <f ca="1">IF($A$120="","",$A$120)</f>
        <v>42</v>
      </c>
      <c r="AR120" s="40" t="str">
        <f ca="1">IF($B$120="","",$B$120)</f>
        <v>四十二</v>
      </c>
      <c r="AS120" s="29" t="str">
        <f t="shared" ref="AS120:AS128" si="217">IF($AS$11="","",$AS$11)</f>
        <v/>
      </c>
      <c r="AT120" s="57" t="str">
        <f t="shared" ref="AT120:AT128" si="218">IF($AT$11="","",$AT$11)</f>
        <v/>
      </c>
      <c r="AU120" s="57" t="str">
        <f t="shared" ref="AU120:AU128" si="219">IF($AU$11="","",$AU$11)</f>
        <v/>
      </c>
      <c r="AV120" s="30" t="str">
        <f t="shared" ref="AV120:AV128" si="220">IF($AV$11="","",$AV$11)</f>
        <v/>
      </c>
      <c r="AW120" s="13"/>
      <c r="AX120" s="124">
        <f ca="1">IF($A$120="","",$A$120)</f>
        <v>42</v>
      </c>
      <c r="AY120" s="40" t="str">
        <f ca="1">IF($B$120="","",$B$120)</f>
        <v>四十二</v>
      </c>
      <c r="AZ120" s="29" t="str">
        <f t="shared" ref="AZ120:AZ128" si="221">IF($AZ$11="","",$AZ$11)</f>
        <v>　　　　　　．</v>
      </c>
      <c r="BA120" s="102" t="str">
        <f t="shared" ref="BA120:BA128" si="222">IF($BA$11="","",$BA$11)</f>
        <v>　　　　　　．</v>
      </c>
      <c r="BB120" s="103"/>
      <c r="BC120" s="124">
        <f ca="1">IF($A$120="","",$A$120)</f>
        <v>42</v>
      </c>
      <c r="BD120" s="40" t="str">
        <f ca="1">IF($B$120="","",$B$120)</f>
        <v>四十二</v>
      </c>
      <c r="BE120" s="29" t="str">
        <f t="shared" ref="BE120:BE128" si="223">IF($BE$11="","",$BE$11)</f>
        <v>　　　　　　．</v>
      </c>
      <c r="BF120" s="102" t="str">
        <f t="shared" ref="BF120:BF128" si="224">IF($BF$11="","",$BF$11)</f>
        <v>　　　　　　．</v>
      </c>
      <c r="BG120" s="13"/>
      <c r="BH120" s="124">
        <f ca="1">IF($A$120="","",$A$120)</f>
        <v>42</v>
      </c>
      <c r="BI120" s="40" t="str">
        <f ca="1">IF($B$120="","",$B$120)</f>
        <v>四十二</v>
      </c>
      <c r="BJ120" s="29" t="str">
        <f t="shared" ref="BJ120:BJ128" si="225">IF($BJ$11="","",$BJ$11)</f>
        <v>　　　　．</v>
      </c>
      <c r="BK120" s="57" t="str">
        <f t="shared" ref="BK120:BK128" si="226">IF($BK$11="","",$BK$11)</f>
        <v>　　　　．</v>
      </c>
      <c r="BL120" s="57" t="str">
        <f t="shared" ref="BL120:BL128" si="227">IF($BL$11="","",$BL$11)</f>
        <v>　　　　．</v>
      </c>
      <c r="BM120" s="30" t="str">
        <f t="shared" ref="BM120:BM128" si="228">IF($BM$11="","",$BM$11)</f>
        <v>　　　　．</v>
      </c>
      <c r="BN120" s="13"/>
      <c r="BO120" s="124">
        <f ca="1">IF($A$120="","",$A$120)</f>
        <v>42</v>
      </c>
      <c r="BP120" s="40" t="str">
        <f ca="1">IF($B$120="","",$B$120)</f>
        <v>四十二</v>
      </c>
      <c r="BQ120" s="29" t="str">
        <f t="shared" ref="BQ120:BQ128" si="229">IF($BQ$11="","",$BQ$11)</f>
        <v>　　　　　　　　．</v>
      </c>
      <c r="BR120" s="30" t="str">
        <f t="shared" ref="BR120:BR128" si="230">IF($BR$11="","",$BR$11)</f>
        <v>　　　　　　　　．</v>
      </c>
      <c r="BS120" s="13"/>
      <c r="BT120" s="124">
        <f ca="1">IF($A$120="","",$A$120)</f>
        <v>42</v>
      </c>
      <c r="BU120" s="104" t="str">
        <f ca="1">IF($B$120="","",$B$120)</f>
        <v>四十二</v>
      </c>
      <c r="BV120" s="113" t="str">
        <f t="shared" ref="BV120:BV128" si="231">IF($BV$11="","",$BV$11)</f>
        <v/>
      </c>
      <c r="BW120" s="102" t="str">
        <f t="shared" ref="BW120:BW128" si="232">IF($BW$11="","",$BW$11)</f>
        <v/>
      </c>
      <c r="BX120" s="13"/>
      <c r="BY120" s="124">
        <f ca="1">IF($A$120="","",$A$120)</f>
        <v>42</v>
      </c>
      <c r="BZ120" s="40" t="str">
        <f ca="1">IF($B$120="","",$B$120)</f>
        <v>四十二</v>
      </c>
      <c r="CA120" s="29" t="str">
        <f t="shared" ref="CA120:CA128" si="233">IF($CA$11="","",$CA$11)</f>
        <v>　　　　．</v>
      </c>
      <c r="CB120" s="57" t="str">
        <f t="shared" ref="CB120:CB128" si="234">IF($CB$11="","",$CB$11)</f>
        <v>　　　　．</v>
      </c>
      <c r="CC120" s="57" t="str">
        <f t="shared" ref="CC120:CC128" si="235">IF($CC$11="","",$CC$11)</f>
        <v>　　　　．</v>
      </c>
      <c r="CD120" s="30" t="str">
        <f t="shared" ref="CD120:CD128" si="236">IF($CD$11="","",$CD$11)</f>
        <v>　　　　．</v>
      </c>
      <c r="CE120" s="13"/>
      <c r="CF120" s="124">
        <f ca="1">IF($A$120="","",$A$120)</f>
        <v>42</v>
      </c>
      <c r="CG120" s="40" t="str">
        <f ca="1">IF($B$120="","",$B$120)</f>
        <v>四十二</v>
      </c>
      <c r="CH120" s="105" t="str">
        <f t="shared" ref="CH120:CH128" si="237">IF($CH$11="","",$CH$11)</f>
        <v>年</v>
      </c>
      <c r="CI120" s="106" t="str">
        <f t="shared" ref="CI120:CI128" si="238">IF($CI$11="","",$CI$11)</f>
        <v>年</v>
      </c>
      <c r="CJ120" s="106" t="str">
        <f t="shared" ref="CJ120:CJ128" si="239">IF($CJ$11="","",$CJ$11)</f>
        <v>年</v>
      </c>
      <c r="CK120" s="106" t="str">
        <f t="shared" ref="CK120:CK128" si="240">IF($CK$11="","",$CK$11)</f>
        <v>年</v>
      </c>
      <c r="CL120" s="106" t="str">
        <f t="shared" ref="CL120:CL128" si="241">IF($CL$11="","",$CL$11)</f>
        <v>年</v>
      </c>
      <c r="CM120" s="106" t="str">
        <f t="shared" ref="CM120:CM128" si="242">IF($CM$11="","",$CM$11)</f>
        <v>年</v>
      </c>
      <c r="CN120" s="106" t="str">
        <f t="shared" ref="CN120:CN128" si="243">IF($CN$11="","",$CN$11)</f>
        <v>年</v>
      </c>
      <c r="CO120" s="106" t="str">
        <f t="shared" ref="CO120:CO128" si="244">IF($CO$11="","",$CO$11)</f>
        <v>年</v>
      </c>
      <c r="CP120" s="106" t="str">
        <f t="shared" ref="CP120:CP128" si="245">IF($CP$11="","",$CP$11)</f>
        <v>年</v>
      </c>
      <c r="CQ120" s="107" t="str">
        <f t="shared" ref="CQ120:CQ128" si="246">IF($CQ$11="","",$CQ$11)</f>
        <v>年</v>
      </c>
    </row>
    <row r="121" spans="1:95" ht="30" customHeight="1" x14ac:dyDescent="0.15">
      <c r="A121" s="124">
        <f ca="1">IF(AND(入力!$C$4&gt;4,OR(QUOTIENT(入力!$C$3,入力!$C$4)&gt;2,AND(QUOTIENT(入力!$C$3,入力!$C$4)&gt;1,MOD(入力!$C$3,入力!$C$4)&gt;4))),OFFSET(入力!E3,QUOTIENT(入力!$C$3,入力!$C$4)*4+IF(MOD(入力!$C$3,入力!$C$4)&lt;5,MOD(入力!$C$3,入力!$C$4),4)+2,),"")</f>
        <v>43</v>
      </c>
      <c r="B121" s="40" t="str">
        <f ca="1">IF(AND(入力!$C$4&gt;4,OR(QUOTIENT(入力!$C$3,入力!$C$4)&gt;2,AND(QUOTIENT(入力!$C$3,入力!$C$4)&gt;1,MOD(入力!$C$3,入力!$C$4)&gt;4))),OFFSET(入力!F3,QUOTIENT(入力!$C$3,入力!$C$4)*4+IF(MOD(入力!$C$3,入力!$C$4)&lt;5,MOD(入力!$C$3,入力!$C$4),4)+2,),"")</f>
        <v>四十三</v>
      </c>
      <c r="C121" s="27" t="str">
        <f t="shared" ref="C121:C128" si="247">IF($C$11="","",$C$11)</f>
        <v>　</v>
      </c>
      <c r="D121" s="28" t="str">
        <f t="shared" ref="D121:D128" si="248">IF($D$11="","",$D$11)</f>
        <v>　　　　　　年　　　月　　　日</v>
      </c>
      <c r="E121" s="29" t="str">
        <f t="shared" si="202"/>
        <v>　　　　．</v>
      </c>
      <c r="F121" s="30" t="str">
        <f t="shared" ref="F121:F128" si="249">IF($F$11="","",$F$11)</f>
        <v>　　　．</v>
      </c>
      <c r="G121" s="13"/>
      <c r="H121" s="124">
        <f ca="1">IF($A$121="","",$A$121)</f>
        <v>43</v>
      </c>
      <c r="I121" s="40" t="str">
        <f ca="1">IF($B$121="","",$B$121)</f>
        <v>四十三</v>
      </c>
      <c r="J121" s="234" t="str">
        <f t="shared" si="203"/>
        <v>WS ／ OH ／ OP ／ MB ／ S ／ L ／ R ／ RS</v>
      </c>
      <c r="K121" s="235"/>
      <c r="L121" s="29" t="str">
        <f t="shared" si="204"/>
        <v>　　　　．</v>
      </c>
      <c r="M121" s="30" t="str">
        <f t="shared" si="205"/>
        <v>　　　　．</v>
      </c>
      <c r="N121" s="13"/>
      <c r="O121" s="124">
        <f ca="1">IF($A$121="","",$A$121)</f>
        <v>43</v>
      </c>
      <c r="P121" s="40" t="str">
        <f ca="1">IF($B$121="","",$B$121)</f>
        <v>四十三</v>
      </c>
      <c r="Q121" s="45"/>
      <c r="R121" s="46" t="str">
        <f t="shared" si="206"/>
        <v>右　／　左　／　両</v>
      </c>
      <c r="S121" s="29" t="str">
        <f t="shared" si="207"/>
        <v>　　　　．</v>
      </c>
      <c r="T121" s="30" t="str">
        <f t="shared" si="208"/>
        <v>　　　　．</v>
      </c>
      <c r="U121" s="13"/>
      <c r="V121" s="124">
        <f ca="1">IF($A$121="","",$A$121)</f>
        <v>43</v>
      </c>
      <c r="W121" s="40" t="str">
        <f ca="1">IF($B$121="","",$B$121)</f>
        <v>四十三</v>
      </c>
      <c r="X121" s="29" t="str">
        <f t="shared" si="209"/>
        <v>　　　．</v>
      </c>
      <c r="Y121" s="57" t="str">
        <f t="shared" si="210"/>
        <v>　　　．</v>
      </c>
      <c r="Z121" s="57" t="str">
        <f t="shared" si="211"/>
        <v>　　　．</v>
      </c>
      <c r="AA121" s="30" t="str">
        <f t="shared" si="212"/>
        <v>　　　．</v>
      </c>
      <c r="AB121" s="13"/>
      <c r="AC121" s="124">
        <f ca="1">IF($A$121="","",$A$121)</f>
        <v>43</v>
      </c>
      <c r="AD121" s="40" t="str">
        <f ca="1">IF($B$121="","",$B$121)</f>
        <v>四十三</v>
      </c>
      <c r="AE121" s="293" t="str">
        <f t="shared" si="200"/>
        <v>　　．</v>
      </c>
      <c r="AF121" s="294"/>
      <c r="AG121" s="295" t="str">
        <f t="shared" si="201"/>
        <v>　　．</v>
      </c>
      <c r="AH121" s="296"/>
      <c r="AI121" s="13"/>
      <c r="AJ121" s="124">
        <f ca="1">IF($A$121="","",$A$121)</f>
        <v>43</v>
      </c>
      <c r="AK121" s="40" t="str">
        <f ca="1">IF($B$121="","",$B$121)</f>
        <v>四十三</v>
      </c>
      <c r="AL121" s="29" t="str">
        <f t="shared" si="213"/>
        <v/>
      </c>
      <c r="AM121" s="57" t="str">
        <f t="shared" si="214"/>
        <v/>
      </c>
      <c r="AN121" s="57" t="str">
        <f t="shared" si="215"/>
        <v/>
      </c>
      <c r="AO121" s="30" t="str">
        <f t="shared" si="216"/>
        <v/>
      </c>
      <c r="AP121" s="13"/>
      <c r="AQ121" s="124">
        <f ca="1">IF($A$121="","",$A$121)</f>
        <v>43</v>
      </c>
      <c r="AR121" s="40" t="str">
        <f ca="1">IF($B$121="","",$B$121)</f>
        <v>四十三</v>
      </c>
      <c r="AS121" s="29" t="str">
        <f t="shared" si="217"/>
        <v/>
      </c>
      <c r="AT121" s="57" t="str">
        <f t="shared" si="218"/>
        <v/>
      </c>
      <c r="AU121" s="57" t="str">
        <f t="shared" si="219"/>
        <v/>
      </c>
      <c r="AV121" s="30" t="str">
        <f t="shared" si="220"/>
        <v/>
      </c>
      <c r="AW121" s="13"/>
      <c r="AX121" s="124">
        <f ca="1">IF($A$121="","",$A$121)</f>
        <v>43</v>
      </c>
      <c r="AY121" s="40" t="str">
        <f ca="1">IF($B$121="","",$B$121)</f>
        <v>四十三</v>
      </c>
      <c r="AZ121" s="29" t="str">
        <f t="shared" si="221"/>
        <v>　　　　　　．</v>
      </c>
      <c r="BA121" s="102" t="str">
        <f t="shared" si="222"/>
        <v>　　　　　　．</v>
      </c>
      <c r="BB121" s="103"/>
      <c r="BC121" s="124">
        <f ca="1">IF($A$121="","",$A$121)</f>
        <v>43</v>
      </c>
      <c r="BD121" s="40" t="str">
        <f ca="1">IF($B$121="","",$B$121)</f>
        <v>四十三</v>
      </c>
      <c r="BE121" s="29" t="str">
        <f t="shared" si="223"/>
        <v>　　　　　　．</v>
      </c>
      <c r="BF121" s="102" t="str">
        <f t="shared" si="224"/>
        <v>　　　　　　．</v>
      </c>
      <c r="BG121" s="13"/>
      <c r="BH121" s="124">
        <f ca="1">IF($A$121="","",$A$121)</f>
        <v>43</v>
      </c>
      <c r="BI121" s="40" t="str">
        <f ca="1">IF($B$121="","",$B$121)</f>
        <v>四十三</v>
      </c>
      <c r="BJ121" s="29" t="str">
        <f t="shared" si="225"/>
        <v>　　　　．</v>
      </c>
      <c r="BK121" s="57" t="str">
        <f t="shared" si="226"/>
        <v>　　　　．</v>
      </c>
      <c r="BL121" s="57" t="str">
        <f t="shared" si="227"/>
        <v>　　　　．</v>
      </c>
      <c r="BM121" s="30" t="str">
        <f t="shared" si="228"/>
        <v>　　　　．</v>
      </c>
      <c r="BN121" s="13"/>
      <c r="BO121" s="124">
        <f ca="1">IF($A$121="","",$A$121)</f>
        <v>43</v>
      </c>
      <c r="BP121" s="40" t="str">
        <f ca="1">IF($B$121="","",$B$121)</f>
        <v>四十三</v>
      </c>
      <c r="BQ121" s="29" t="str">
        <f t="shared" si="229"/>
        <v>　　　　　　　　．</v>
      </c>
      <c r="BR121" s="30" t="str">
        <f t="shared" si="230"/>
        <v>　　　　　　　　．</v>
      </c>
      <c r="BS121" s="13"/>
      <c r="BT121" s="124">
        <f ca="1">IF($A$121="","",$A$121)</f>
        <v>43</v>
      </c>
      <c r="BU121" s="104" t="str">
        <f ca="1">IF($B$121="","",$B$121)</f>
        <v>四十三</v>
      </c>
      <c r="BV121" s="113" t="str">
        <f t="shared" si="231"/>
        <v/>
      </c>
      <c r="BW121" s="102" t="str">
        <f t="shared" si="232"/>
        <v/>
      </c>
      <c r="BX121" s="13"/>
      <c r="BY121" s="124">
        <f ca="1">IF($A$121="","",$A$121)</f>
        <v>43</v>
      </c>
      <c r="BZ121" s="40" t="str">
        <f ca="1">IF($B$121="","",$B$121)</f>
        <v>四十三</v>
      </c>
      <c r="CA121" s="29" t="str">
        <f t="shared" si="233"/>
        <v>　　　　．</v>
      </c>
      <c r="CB121" s="57" t="str">
        <f t="shared" si="234"/>
        <v>　　　　．</v>
      </c>
      <c r="CC121" s="57" t="str">
        <f t="shared" si="235"/>
        <v>　　　　．</v>
      </c>
      <c r="CD121" s="30" t="str">
        <f t="shared" si="236"/>
        <v>　　　　．</v>
      </c>
      <c r="CE121" s="13"/>
      <c r="CF121" s="124">
        <f ca="1">IF($A$121="","",$A$121)</f>
        <v>43</v>
      </c>
      <c r="CG121" s="40" t="str">
        <f ca="1">IF($B$121="","",$B$121)</f>
        <v>四十三</v>
      </c>
      <c r="CH121" s="105" t="str">
        <f t="shared" si="237"/>
        <v>年</v>
      </c>
      <c r="CI121" s="106" t="str">
        <f t="shared" si="238"/>
        <v>年</v>
      </c>
      <c r="CJ121" s="106" t="str">
        <f t="shared" si="239"/>
        <v>年</v>
      </c>
      <c r="CK121" s="106" t="str">
        <f t="shared" si="240"/>
        <v>年</v>
      </c>
      <c r="CL121" s="106" t="str">
        <f t="shared" si="241"/>
        <v>年</v>
      </c>
      <c r="CM121" s="106" t="str">
        <f t="shared" si="242"/>
        <v>年</v>
      </c>
      <c r="CN121" s="106" t="str">
        <f t="shared" si="243"/>
        <v>年</v>
      </c>
      <c r="CO121" s="106" t="str">
        <f t="shared" si="244"/>
        <v>年</v>
      </c>
      <c r="CP121" s="106" t="str">
        <f t="shared" si="245"/>
        <v>年</v>
      </c>
      <c r="CQ121" s="107" t="str">
        <f t="shared" si="246"/>
        <v>年</v>
      </c>
    </row>
    <row r="122" spans="1:95" ht="30" customHeight="1" x14ac:dyDescent="0.15">
      <c r="A122" s="124">
        <f ca="1">IF(AND(入力!$C$4&gt;4,OR(QUOTIENT(入力!$C$3,入力!$C$4)&gt;3,AND(QUOTIENT(入力!$C$3,入力!$C$4)&gt;2,MOD(入力!$C$3,入力!$C$4)&gt;4))),OFFSET(入力!E3,QUOTIENT(入力!$C$3,入力!$C$4)*4+IF(MOD(入力!$C$3,入力!$C$4)&lt;5,MOD(入力!$C$3,入力!$C$4),4)+3,),"")</f>
        <v>44</v>
      </c>
      <c r="B122" s="40" t="str">
        <f ca="1">IF(AND(入力!$C$4&gt;4,OR(QUOTIENT(入力!$C$3,入力!$C$4)&gt;3,AND(QUOTIENT(入力!$C$3,入力!$C$4)&gt;2,MOD(入力!$C$3,入力!$C$4)&gt;4))),OFFSET(入力!F3,QUOTIENT(入力!$C$3,入力!$C$4)*4+IF(MOD(入力!$C$3,入力!$C$4)&lt;5,MOD(入力!$C$3,入力!$C$4),4)+3,),"")</f>
        <v>四十四</v>
      </c>
      <c r="C122" s="27" t="str">
        <f t="shared" si="247"/>
        <v>　</v>
      </c>
      <c r="D122" s="28" t="str">
        <f t="shared" si="248"/>
        <v>　　　　　　年　　　月　　　日</v>
      </c>
      <c r="E122" s="29" t="str">
        <f t="shared" si="202"/>
        <v>　　　　．</v>
      </c>
      <c r="F122" s="30" t="str">
        <f t="shared" si="249"/>
        <v>　　　．</v>
      </c>
      <c r="G122" s="13"/>
      <c r="H122" s="124">
        <f ca="1">IF($A$122="","",$A$122)</f>
        <v>44</v>
      </c>
      <c r="I122" s="40" t="str">
        <f ca="1">IF($B$122="","",$B$122)</f>
        <v>四十四</v>
      </c>
      <c r="J122" s="234" t="str">
        <f t="shared" si="203"/>
        <v>WS ／ OH ／ OP ／ MB ／ S ／ L ／ R ／ RS</v>
      </c>
      <c r="K122" s="235"/>
      <c r="L122" s="29" t="str">
        <f t="shared" si="204"/>
        <v>　　　　．</v>
      </c>
      <c r="M122" s="30" t="str">
        <f t="shared" si="205"/>
        <v>　　　　．</v>
      </c>
      <c r="N122" s="13"/>
      <c r="O122" s="124">
        <f ca="1">IF($A$122="","",$A$122)</f>
        <v>44</v>
      </c>
      <c r="P122" s="40" t="str">
        <f ca="1">IF($B$122="","",$B$122)</f>
        <v>四十四</v>
      </c>
      <c r="Q122" s="45"/>
      <c r="R122" s="46" t="str">
        <f t="shared" si="206"/>
        <v>右　／　左　／　両</v>
      </c>
      <c r="S122" s="29" t="str">
        <f t="shared" si="207"/>
        <v>　　　　．</v>
      </c>
      <c r="T122" s="30" t="str">
        <f t="shared" si="208"/>
        <v>　　　　．</v>
      </c>
      <c r="U122" s="13"/>
      <c r="V122" s="124">
        <f ca="1">IF($A$122="","",$A$122)</f>
        <v>44</v>
      </c>
      <c r="W122" s="40" t="str">
        <f ca="1">IF($B$122="","",$B$122)</f>
        <v>四十四</v>
      </c>
      <c r="X122" s="29" t="str">
        <f t="shared" si="209"/>
        <v>　　　．</v>
      </c>
      <c r="Y122" s="57" t="str">
        <f t="shared" si="210"/>
        <v>　　　．</v>
      </c>
      <c r="Z122" s="57" t="str">
        <f t="shared" si="211"/>
        <v>　　　．</v>
      </c>
      <c r="AA122" s="30" t="str">
        <f t="shared" si="212"/>
        <v>　　　．</v>
      </c>
      <c r="AB122" s="13"/>
      <c r="AC122" s="124">
        <f ca="1">IF($A$122="","",$A$122)</f>
        <v>44</v>
      </c>
      <c r="AD122" s="40" t="str">
        <f ca="1">IF($B$122="","",$B$122)</f>
        <v>四十四</v>
      </c>
      <c r="AE122" s="293" t="str">
        <f t="shared" si="200"/>
        <v>　　．</v>
      </c>
      <c r="AF122" s="294"/>
      <c r="AG122" s="295" t="str">
        <f t="shared" si="201"/>
        <v>　　．</v>
      </c>
      <c r="AH122" s="296"/>
      <c r="AI122" s="13"/>
      <c r="AJ122" s="124">
        <f ca="1">IF($A$122="","",$A$122)</f>
        <v>44</v>
      </c>
      <c r="AK122" s="40" t="str">
        <f ca="1">IF($B$122="","",$B$122)</f>
        <v>四十四</v>
      </c>
      <c r="AL122" s="29" t="str">
        <f t="shared" si="213"/>
        <v/>
      </c>
      <c r="AM122" s="57" t="str">
        <f t="shared" si="214"/>
        <v/>
      </c>
      <c r="AN122" s="57" t="str">
        <f t="shared" si="215"/>
        <v/>
      </c>
      <c r="AO122" s="30" t="str">
        <f t="shared" si="216"/>
        <v/>
      </c>
      <c r="AP122" s="13"/>
      <c r="AQ122" s="124">
        <f ca="1">IF($A$122="","",$A$122)</f>
        <v>44</v>
      </c>
      <c r="AR122" s="40" t="str">
        <f ca="1">IF($B$122="","",$B$122)</f>
        <v>四十四</v>
      </c>
      <c r="AS122" s="29" t="str">
        <f t="shared" si="217"/>
        <v/>
      </c>
      <c r="AT122" s="57" t="str">
        <f t="shared" si="218"/>
        <v/>
      </c>
      <c r="AU122" s="57" t="str">
        <f t="shared" si="219"/>
        <v/>
      </c>
      <c r="AV122" s="30" t="str">
        <f t="shared" si="220"/>
        <v/>
      </c>
      <c r="AW122" s="13"/>
      <c r="AX122" s="124">
        <f ca="1">IF($A$122="","",$A$122)</f>
        <v>44</v>
      </c>
      <c r="AY122" s="40" t="str">
        <f ca="1">IF($B$122="","",$B$122)</f>
        <v>四十四</v>
      </c>
      <c r="AZ122" s="29" t="str">
        <f t="shared" si="221"/>
        <v>　　　　　　．</v>
      </c>
      <c r="BA122" s="102" t="str">
        <f t="shared" si="222"/>
        <v>　　　　　　．</v>
      </c>
      <c r="BB122" s="103"/>
      <c r="BC122" s="124">
        <f ca="1">IF($A$122="","",$A$122)</f>
        <v>44</v>
      </c>
      <c r="BD122" s="40" t="str">
        <f ca="1">IF($B$122="","",$B$122)</f>
        <v>四十四</v>
      </c>
      <c r="BE122" s="29" t="str">
        <f t="shared" si="223"/>
        <v>　　　　　　．</v>
      </c>
      <c r="BF122" s="102" t="str">
        <f t="shared" si="224"/>
        <v>　　　　　　．</v>
      </c>
      <c r="BG122" s="13"/>
      <c r="BH122" s="124">
        <f ca="1">IF($A$122="","",$A$122)</f>
        <v>44</v>
      </c>
      <c r="BI122" s="40" t="str">
        <f ca="1">IF($B$122="","",$B$122)</f>
        <v>四十四</v>
      </c>
      <c r="BJ122" s="29" t="str">
        <f t="shared" si="225"/>
        <v>　　　　．</v>
      </c>
      <c r="BK122" s="57" t="str">
        <f t="shared" si="226"/>
        <v>　　　　．</v>
      </c>
      <c r="BL122" s="57" t="str">
        <f t="shared" si="227"/>
        <v>　　　　．</v>
      </c>
      <c r="BM122" s="30" t="str">
        <f t="shared" si="228"/>
        <v>　　　　．</v>
      </c>
      <c r="BN122" s="13"/>
      <c r="BO122" s="124">
        <f ca="1">IF($A$122="","",$A$122)</f>
        <v>44</v>
      </c>
      <c r="BP122" s="40" t="str">
        <f ca="1">IF($B$122="","",$B$122)</f>
        <v>四十四</v>
      </c>
      <c r="BQ122" s="29" t="str">
        <f t="shared" si="229"/>
        <v>　　　　　　　　．</v>
      </c>
      <c r="BR122" s="30" t="str">
        <f t="shared" si="230"/>
        <v>　　　　　　　　．</v>
      </c>
      <c r="BS122" s="13"/>
      <c r="BT122" s="124">
        <f ca="1">IF($A$122="","",$A$122)</f>
        <v>44</v>
      </c>
      <c r="BU122" s="104" t="str">
        <f ca="1">IF($B$122="","",$B$122)</f>
        <v>四十四</v>
      </c>
      <c r="BV122" s="113" t="str">
        <f t="shared" si="231"/>
        <v/>
      </c>
      <c r="BW122" s="102" t="str">
        <f t="shared" si="232"/>
        <v/>
      </c>
      <c r="BX122" s="13"/>
      <c r="BY122" s="124">
        <f ca="1">IF($A$122="","",$A$122)</f>
        <v>44</v>
      </c>
      <c r="BZ122" s="40" t="str">
        <f ca="1">IF($B$122="","",$B$122)</f>
        <v>四十四</v>
      </c>
      <c r="CA122" s="29" t="str">
        <f t="shared" si="233"/>
        <v>　　　　．</v>
      </c>
      <c r="CB122" s="57" t="str">
        <f t="shared" si="234"/>
        <v>　　　　．</v>
      </c>
      <c r="CC122" s="57" t="str">
        <f t="shared" si="235"/>
        <v>　　　　．</v>
      </c>
      <c r="CD122" s="30" t="str">
        <f t="shared" si="236"/>
        <v>　　　　．</v>
      </c>
      <c r="CE122" s="13"/>
      <c r="CF122" s="124">
        <f ca="1">IF($A$122="","",$A$122)</f>
        <v>44</v>
      </c>
      <c r="CG122" s="40" t="str">
        <f ca="1">IF($B$122="","",$B$122)</f>
        <v>四十四</v>
      </c>
      <c r="CH122" s="105" t="str">
        <f t="shared" si="237"/>
        <v>年</v>
      </c>
      <c r="CI122" s="106" t="str">
        <f t="shared" si="238"/>
        <v>年</v>
      </c>
      <c r="CJ122" s="106" t="str">
        <f t="shared" si="239"/>
        <v>年</v>
      </c>
      <c r="CK122" s="106" t="str">
        <f t="shared" si="240"/>
        <v>年</v>
      </c>
      <c r="CL122" s="106" t="str">
        <f t="shared" si="241"/>
        <v>年</v>
      </c>
      <c r="CM122" s="106" t="str">
        <f t="shared" si="242"/>
        <v>年</v>
      </c>
      <c r="CN122" s="106" t="str">
        <f t="shared" si="243"/>
        <v>年</v>
      </c>
      <c r="CO122" s="106" t="str">
        <f t="shared" si="244"/>
        <v>年</v>
      </c>
      <c r="CP122" s="106" t="str">
        <f t="shared" si="245"/>
        <v>年</v>
      </c>
      <c r="CQ122" s="107" t="str">
        <f t="shared" si="246"/>
        <v>年</v>
      </c>
    </row>
    <row r="123" spans="1:95" ht="30" customHeight="1" x14ac:dyDescent="0.15">
      <c r="A123" s="124">
        <f ca="1">IF(AND(入力!$C$4&gt;4,OR(QUOTIENT(入力!$C$3,入力!$C$4)&gt;4,AND(QUOTIENT(入力!$C$3,入力!$C$4)&gt;3,MOD(入力!$C$3,入力!$C$4)&gt;4))),OFFSET(入力!E3,QUOTIENT(入力!$C$3,入力!$C$4)*4+IF(MOD(入力!$C$3,入力!$C$4)&lt;5,MOD(入力!$C$3,入力!$C$4),4)+4,),"")</f>
        <v>45</v>
      </c>
      <c r="B123" s="40" t="str">
        <f ca="1">IF(AND(入力!$C$4&gt;4,OR(QUOTIENT(入力!$C$3,入力!$C$4)&gt;4,AND(QUOTIENT(入力!$C$3,入力!$C$4)&gt;3,MOD(入力!$C$3,入力!$C$4)&gt;4))),OFFSET(入力!F3,QUOTIENT(入力!$C$3,入力!$C$4)*4+IF(MOD(入力!$C$3,入力!$C$4)&lt;5,MOD(入力!$C$3,入力!$C$4),4)+4,),"")</f>
        <v>四十五</v>
      </c>
      <c r="C123" s="27" t="str">
        <f t="shared" si="247"/>
        <v>　</v>
      </c>
      <c r="D123" s="28" t="str">
        <f t="shared" si="248"/>
        <v>　　　　　　年　　　月　　　日</v>
      </c>
      <c r="E123" s="29" t="str">
        <f t="shared" si="202"/>
        <v>　　　　．</v>
      </c>
      <c r="F123" s="30" t="str">
        <f t="shared" si="249"/>
        <v>　　　．</v>
      </c>
      <c r="G123" s="13"/>
      <c r="H123" s="124">
        <f ca="1">IF($A$123="","",$A$123)</f>
        <v>45</v>
      </c>
      <c r="I123" s="40" t="str">
        <f ca="1">IF($B$123="","",$B$123)</f>
        <v>四十五</v>
      </c>
      <c r="J123" s="234" t="str">
        <f t="shared" si="203"/>
        <v>WS ／ OH ／ OP ／ MB ／ S ／ L ／ R ／ RS</v>
      </c>
      <c r="K123" s="235"/>
      <c r="L123" s="29" t="str">
        <f t="shared" si="204"/>
        <v>　　　　．</v>
      </c>
      <c r="M123" s="30" t="str">
        <f t="shared" si="205"/>
        <v>　　　　．</v>
      </c>
      <c r="N123" s="13"/>
      <c r="O123" s="124">
        <f ca="1">IF($A$123="","",$A$123)</f>
        <v>45</v>
      </c>
      <c r="P123" s="40" t="str">
        <f ca="1">IF($B$123="","",$B$123)</f>
        <v>四十五</v>
      </c>
      <c r="Q123" s="45"/>
      <c r="R123" s="46" t="str">
        <f t="shared" si="206"/>
        <v>右　／　左　／　両</v>
      </c>
      <c r="S123" s="29" t="str">
        <f t="shared" si="207"/>
        <v>　　　　．</v>
      </c>
      <c r="T123" s="30" t="str">
        <f t="shared" si="208"/>
        <v>　　　　．</v>
      </c>
      <c r="U123" s="13"/>
      <c r="V123" s="124">
        <f ca="1">IF($A$123="","",$A$123)</f>
        <v>45</v>
      </c>
      <c r="W123" s="40" t="str">
        <f ca="1">IF($B$123="","",$B$123)</f>
        <v>四十五</v>
      </c>
      <c r="X123" s="29" t="str">
        <f t="shared" si="209"/>
        <v>　　　．</v>
      </c>
      <c r="Y123" s="57" t="str">
        <f t="shared" si="210"/>
        <v>　　　．</v>
      </c>
      <c r="Z123" s="57" t="str">
        <f t="shared" si="211"/>
        <v>　　　．</v>
      </c>
      <c r="AA123" s="30" t="str">
        <f t="shared" si="212"/>
        <v>　　　．</v>
      </c>
      <c r="AB123" s="13"/>
      <c r="AC123" s="124">
        <f ca="1">IF($A$123="","",$A$123)</f>
        <v>45</v>
      </c>
      <c r="AD123" s="40" t="str">
        <f ca="1">IF($B$123="","",$B$123)</f>
        <v>四十五</v>
      </c>
      <c r="AE123" s="293" t="str">
        <f t="shared" si="200"/>
        <v>　　．</v>
      </c>
      <c r="AF123" s="294"/>
      <c r="AG123" s="295" t="str">
        <f t="shared" si="201"/>
        <v>　　．</v>
      </c>
      <c r="AH123" s="296"/>
      <c r="AI123" s="13"/>
      <c r="AJ123" s="124">
        <f ca="1">IF($A$123="","",$A$123)</f>
        <v>45</v>
      </c>
      <c r="AK123" s="40" t="str">
        <f ca="1">IF($B$123="","",$B$123)</f>
        <v>四十五</v>
      </c>
      <c r="AL123" s="29" t="str">
        <f t="shared" si="213"/>
        <v/>
      </c>
      <c r="AM123" s="57" t="str">
        <f t="shared" si="214"/>
        <v/>
      </c>
      <c r="AN123" s="57" t="str">
        <f t="shared" si="215"/>
        <v/>
      </c>
      <c r="AO123" s="30" t="str">
        <f t="shared" si="216"/>
        <v/>
      </c>
      <c r="AP123" s="13"/>
      <c r="AQ123" s="124">
        <f ca="1">IF($A$123="","",$A$123)</f>
        <v>45</v>
      </c>
      <c r="AR123" s="40" t="str">
        <f ca="1">IF($B$123="","",$B$123)</f>
        <v>四十五</v>
      </c>
      <c r="AS123" s="29" t="str">
        <f t="shared" si="217"/>
        <v/>
      </c>
      <c r="AT123" s="57" t="str">
        <f t="shared" si="218"/>
        <v/>
      </c>
      <c r="AU123" s="57" t="str">
        <f t="shared" si="219"/>
        <v/>
      </c>
      <c r="AV123" s="30" t="str">
        <f t="shared" si="220"/>
        <v/>
      </c>
      <c r="AW123" s="13"/>
      <c r="AX123" s="124">
        <f ca="1">IF($A$123="","",$A$123)</f>
        <v>45</v>
      </c>
      <c r="AY123" s="40" t="str">
        <f ca="1">IF($B$123="","",$B$123)</f>
        <v>四十五</v>
      </c>
      <c r="AZ123" s="29" t="str">
        <f t="shared" si="221"/>
        <v>　　　　　　．</v>
      </c>
      <c r="BA123" s="102" t="str">
        <f t="shared" si="222"/>
        <v>　　　　　　．</v>
      </c>
      <c r="BB123" s="103"/>
      <c r="BC123" s="124">
        <f ca="1">IF($A$123="","",$A$123)</f>
        <v>45</v>
      </c>
      <c r="BD123" s="40" t="str">
        <f ca="1">IF($B$123="","",$B$123)</f>
        <v>四十五</v>
      </c>
      <c r="BE123" s="29" t="str">
        <f t="shared" si="223"/>
        <v>　　　　　　．</v>
      </c>
      <c r="BF123" s="102" t="str">
        <f t="shared" si="224"/>
        <v>　　　　　　．</v>
      </c>
      <c r="BG123" s="13"/>
      <c r="BH123" s="124">
        <f ca="1">IF($A$123="","",$A$123)</f>
        <v>45</v>
      </c>
      <c r="BI123" s="40" t="str">
        <f ca="1">IF($B$123="","",$B$123)</f>
        <v>四十五</v>
      </c>
      <c r="BJ123" s="29" t="str">
        <f t="shared" si="225"/>
        <v>　　　　．</v>
      </c>
      <c r="BK123" s="57" t="str">
        <f t="shared" si="226"/>
        <v>　　　　．</v>
      </c>
      <c r="BL123" s="57" t="str">
        <f t="shared" si="227"/>
        <v>　　　　．</v>
      </c>
      <c r="BM123" s="30" t="str">
        <f t="shared" si="228"/>
        <v>　　　　．</v>
      </c>
      <c r="BN123" s="13"/>
      <c r="BO123" s="124">
        <f ca="1">IF($A$123="","",$A$123)</f>
        <v>45</v>
      </c>
      <c r="BP123" s="40" t="str">
        <f ca="1">IF($B$123="","",$B$123)</f>
        <v>四十五</v>
      </c>
      <c r="BQ123" s="29" t="str">
        <f t="shared" si="229"/>
        <v>　　　　　　　　．</v>
      </c>
      <c r="BR123" s="30" t="str">
        <f t="shared" si="230"/>
        <v>　　　　　　　　．</v>
      </c>
      <c r="BS123" s="13"/>
      <c r="BT123" s="124">
        <f ca="1">IF($A$123="","",$A$123)</f>
        <v>45</v>
      </c>
      <c r="BU123" s="104" t="str">
        <f ca="1">IF($B$123="","",$B$123)</f>
        <v>四十五</v>
      </c>
      <c r="BV123" s="113" t="str">
        <f t="shared" si="231"/>
        <v/>
      </c>
      <c r="BW123" s="102" t="str">
        <f t="shared" si="232"/>
        <v/>
      </c>
      <c r="BX123" s="13"/>
      <c r="BY123" s="124">
        <f ca="1">IF($A$123="","",$A$123)</f>
        <v>45</v>
      </c>
      <c r="BZ123" s="40" t="str">
        <f ca="1">IF($B$123="","",$B$123)</f>
        <v>四十五</v>
      </c>
      <c r="CA123" s="29" t="str">
        <f t="shared" si="233"/>
        <v>　　　　．</v>
      </c>
      <c r="CB123" s="57" t="str">
        <f t="shared" si="234"/>
        <v>　　　　．</v>
      </c>
      <c r="CC123" s="57" t="str">
        <f t="shared" si="235"/>
        <v>　　　　．</v>
      </c>
      <c r="CD123" s="30" t="str">
        <f t="shared" si="236"/>
        <v>　　　　．</v>
      </c>
      <c r="CE123" s="13"/>
      <c r="CF123" s="124">
        <f ca="1">IF($A$123="","",$A$123)</f>
        <v>45</v>
      </c>
      <c r="CG123" s="40" t="str">
        <f ca="1">IF($B$123="","",$B$123)</f>
        <v>四十五</v>
      </c>
      <c r="CH123" s="105" t="str">
        <f t="shared" si="237"/>
        <v>年</v>
      </c>
      <c r="CI123" s="106" t="str">
        <f t="shared" si="238"/>
        <v>年</v>
      </c>
      <c r="CJ123" s="106" t="str">
        <f t="shared" si="239"/>
        <v>年</v>
      </c>
      <c r="CK123" s="106" t="str">
        <f t="shared" si="240"/>
        <v>年</v>
      </c>
      <c r="CL123" s="106" t="str">
        <f t="shared" si="241"/>
        <v>年</v>
      </c>
      <c r="CM123" s="106" t="str">
        <f t="shared" si="242"/>
        <v>年</v>
      </c>
      <c r="CN123" s="106" t="str">
        <f t="shared" si="243"/>
        <v>年</v>
      </c>
      <c r="CO123" s="106" t="str">
        <f t="shared" si="244"/>
        <v>年</v>
      </c>
      <c r="CP123" s="106" t="str">
        <f t="shared" si="245"/>
        <v>年</v>
      </c>
      <c r="CQ123" s="107" t="str">
        <f t="shared" si="246"/>
        <v>年</v>
      </c>
    </row>
    <row r="124" spans="1:95" ht="30" customHeight="1" x14ac:dyDescent="0.15">
      <c r="A124" s="124">
        <f ca="1">IF(AND(入力!$C$4&gt;4,OR(QUOTIENT(入力!$C$3,入力!$C$4)&gt;5,AND(QUOTIENT(入力!$C$3,入力!$C$4)&gt;4,MOD(入力!$C$3,入力!$C$4)&gt;4))),OFFSET(入力!E3,QUOTIENT(入力!$C$3,入力!$C$4)*4+IF(MOD(入力!$C$3,入力!$C$4)&lt;5,MOD(入力!$C$3,入力!$C$4),4)+5,),"")</f>
        <v>46</v>
      </c>
      <c r="B124" s="40" t="str">
        <f ca="1">IF(AND(入力!$C$4&gt;4,OR(QUOTIENT(入力!$C$3,入力!$C$4)&gt;5,AND(QUOTIENT(入力!$C$3,入力!$C$4)&gt;4,MOD(入力!$C$3,入力!$C$4)&gt;4))),OFFSET(入力!F3,QUOTIENT(入力!$C$3,入力!$C$4)*4+IF(MOD(入力!$C$3,入力!$C$4)&lt;5,MOD(入力!$C$3,入力!$C$4),4)+5,),"")</f>
        <v>四十六</v>
      </c>
      <c r="C124" s="27" t="str">
        <f t="shared" si="247"/>
        <v>　</v>
      </c>
      <c r="D124" s="28" t="str">
        <f t="shared" si="248"/>
        <v>　　　　　　年　　　月　　　日</v>
      </c>
      <c r="E124" s="29" t="str">
        <f t="shared" si="202"/>
        <v>　　　　．</v>
      </c>
      <c r="F124" s="30" t="str">
        <f t="shared" si="249"/>
        <v>　　　．</v>
      </c>
      <c r="G124" s="13"/>
      <c r="H124" s="124">
        <f ca="1">IF($A$124="","",$A$124)</f>
        <v>46</v>
      </c>
      <c r="I124" s="40" t="str">
        <f ca="1">IF($B$124="","",$B$124)</f>
        <v>四十六</v>
      </c>
      <c r="J124" s="234" t="str">
        <f t="shared" si="203"/>
        <v>WS ／ OH ／ OP ／ MB ／ S ／ L ／ R ／ RS</v>
      </c>
      <c r="K124" s="235"/>
      <c r="L124" s="29" t="str">
        <f t="shared" si="204"/>
        <v>　　　　．</v>
      </c>
      <c r="M124" s="30" t="str">
        <f t="shared" si="205"/>
        <v>　　　　．</v>
      </c>
      <c r="N124" s="13"/>
      <c r="O124" s="124">
        <f ca="1">IF($A$124="","",$A$124)</f>
        <v>46</v>
      </c>
      <c r="P124" s="40" t="str">
        <f ca="1">IF($B$124="","",$B$124)</f>
        <v>四十六</v>
      </c>
      <c r="Q124" s="45"/>
      <c r="R124" s="46" t="str">
        <f t="shared" si="206"/>
        <v>右　／　左　／　両</v>
      </c>
      <c r="S124" s="29" t="str">
        <f t="shared" si="207"/>
        <v>　　　　．</v>
      </c>
      <c r="T124" s="30" t="str">
        <f t="shared" si="208"/>
        <v>　　　　．</v>
      </c>
      <c r="U124" s="13"/>
      <c r="V124" s="124">
        <f ca="1">IF($A$124="","",$A$124)</f>
        <v>46</v>
      </c>
      <c r="W124" s="40" t="str">
        <f ca="1">IF($B$124="","",$B$124)</f>
        <v>四十六</v>
      </c>
      <c r="X124" s="29" t="str">
        <f t="shared" si="209"/>
        <v>　　　．</v>
      </c>
      <c r="Y124" s="57" t="str">
        <f t="shared" si="210"/>
        <v>　　　．</v>
      </c>
      <c r="Z124" s="57" t="str">
        <f t="shared" si="211"/>
        <v>　　　．</v>
      </c>
      <c r="AA124" s="30" t="str">
        <f t="shared" si="212"/>
        <v>　　　．</v>
      </c>
      <c r="AB124" s="13"/>
      <c r="AC124" s="124">
        <f ca="1">IF($A$124="","",$A$124)</f>
        <v>46</v>
      </c>
      <c r="AD124" s="40" t="str">
        <f ca="1">IF($B$124="","",$B$124)</f>
        <v>四十六</v>
      </c>
      <c r="AE124" s="293" t="str">
        <f t="shared" si="200"/>
        <v>　　．</v>
      </c>
      <c r="AF124" s="294"/>
      <c r="AG124" s="295" t="str">
        <f t="shared" si="201"/>
        <v>　　．</v>
      </c>
      <c r="AH124" s="296"/>
      <c r="AI124" s="13"/>
      <c r="AJ124" s="124">
        <f ca="1">IF($A$124="","",$A$124)</f>
        <v>46</v>
      </c>
      <c r="AK124" s="40" t="str">
        <f ca="1">IF($B$124="","",$B$124)</f>
        <v>四十六</v>
      </c>
      <c r="AL124" s="29" t="str">
        <f t="shared" si="213"/>
        <v/>
      </c>
      <c r="AM124" s="57" t="str">
        <f t="shared" si="214"/>
        <v/>
      </c>
      <c r="AN124" s="57" t="str">
        <f t="shared" si="215"/>
        <v/>
      </c>
      <c r="AO124" s="30" t="str">
        <f t="shared" si="216"/>
        <v/>
      </c>
      <c r="AP124" s="13"/>
      <c r="AQ124" s="124">
        <f ca="1">IF($A$124="","",$A$124)</f>
        <v>46</v>
      </c>
      <c r="AR124" s="40" t="str">
        <f ca="1">IF($B$124="","",$B$124)</f>
        <v>四十六</v>
      </c>
      <c r="AS124" s="29" t="str">
        <f t="shared" si="217"/>
        <v/>
      </c>
      <c r="AT124" s="57" t="str">
        <f t="shared" si="218"/>
        <v/>
      </c>
      <c r="AU124" s="57" t="str">
        <f t="shared" si="219"/>
        <v/>
      </c>
      <c r="AV124" s="30" t="str">
        <f t="shared" si="220"/>
        <v/>
      </c>
      <c r="AW124" s="13"/>
      <c r="AX124" s="124">
        <f ca="1">IF($A$124="","",$A$124)</f>
        <v>46</v>
      </c>
      <c r="AY124" s="40" t="str">
        <f ca="1">IF($B$124="","",$B$124)</f>
        <v>四十六</v>
      </c>
      <c r="AZ124" s="29" t="str">
        <f t="shared" si="221"/>
        <v>　　　　　　．</v>
      </c>
      <c r="BA124" s="102" t="str">
        <f t="shared" si="222"/>
        <v>　　　　　　．</v>
      </c>
      <c r="BB124" s="103"/>
      <c r="BC124" s="124">
        <f ca="1">IF($A$124="","",$A$124)</f>
        <v>46</v>
      </c>
      <c r="BD124" s="40" t="str">
        <f ca="1">IF($B$124="","",$B$124)</f>
        <v>四十六</v>
      </c>
      <c r="BE124" s="29" t="str">
        <f t="shared" si="223"/>
        <v>　　　　　　．</v>
      </c>
      <c r="BF124" s="102" t="str">
        <f t="shared" si="224"/>
        <v>　　　　　　．</v>
      </c>
      <c r="BG124" s="13"/>
      <c r="BH124" s="124">
        <f ca="1">IF($A$124="","",$A$124)</f>
        <v>46</v>
      </c>
      <c r="BI124" s="40" t="str">
        <f ca="1">IF($B$124="","",$B$124)</f>
        <v>四十六</v>
      </c>
      <c r="BJ124" s="29" t="str">
        <f t="shared" si="225"/>
        <v>　　　　．</v>
      </c>
      <c r="BK124" s="57" t="str">
        <f t="shared" si="226"/>
        <v>　　　　．</v>
      </c>
      <c r="BL124" s="57" t="str">
        <f t="shared" si="227"/>
        <v>　　　　．</v>
      </c>
      <c r="BM124" s="30" t="str">
        <f t="shared" si="228"/>
        <v>　　　　．</v>
      </c>
      <c r="BN124" s="13"/>
      <c r="BO124" s="124">
        <f ca="1">IF($A$124="","",$A$124)</f>
        <v>46</v>
      </c>
      <c r="BP124" s="40" t="str">
        <f ca="1">IF($B$124="","",$B$124)</f>
        <v>四十六</v>
      </c>
      <c r="BQ124" s="29" t="str">
        <f t="shared" si="229"/>
        <v>　　　　　　　　．</v>
      </c>
      <c r="BR124" s="30" t="str">
        <f t="shared" si="230"/>
        <v>　　　　　　　　．</v>
      </c>
      <c r="BS124" s="13"/>
      <c r="BT124" s="124">
        <f ca="1">IF($A$124="","",$A$124)</f>
        <v>46</v>
      </c>
      <c r="BU124" s="104" t="str">
        <f ca="1">IF($B$124="","",$B$124)</f>
        <v>四十六</v>
      </c>
      <c r="BV124" s="113" t="str">
        <f t="shared" si="231"/>
        <v/>
      </c>
      <c r="BW124" s="102" t="str">
        <f t="shared" si="232"/>
        <v/>
      </c>
      <c r="BX124" s="13"/>
      <c r="BY124" s="124">
        <f ca="1">IF($A$124="","",$A$124)</f>
        <v>46</v>
      </c>
      <c r="BZ124" s="40" t="str">
        <f ca="1">IF($B$124="","",$B$124)</f>
        <v>四十六</v>
      </c>
      <c r="CA124" s="29" t="str">
        <f t="shared" si="233"/>
        <v>　　　　．</v>
      </c>
      <c r="CB124" s="57" t="str">
        <f t="shared" si="234"/>
        <v>　　　　．</v>
      </c>
      <c r="CC124" s="57" t="str">
        <f t="shared" si="235"/>
        <v>　　　　．</v>
      </c>
      <c r="CD124" s="30" t="str">
        <f t="shared" si="236"/>
        <v>　　　　．</v>
      </c>
      <c r="CE124" s="13"/>
      <c r="CF124" s="124">
        <f ca="1">IF($A$124="","",$A$124)</f>
        <v>46</v>
      </c>
      <c r="CG124" s="40" t="str">
        <f ca="1">IF($B$124="","",$B$124)</f>
        <v>四十六</v>
      </c>
      <c r="CH124" s="105" t="str">
        <f t="shared" si="237"/>
        <v>年</v>
      </c>
      <c r="CI124" s="106" t="str">
        <f t="shared" si="238"/>
        <v>年</v>
      </c>
      <c r="CJ124" s="106" t="str">
        <f t="shared" si="239"/>
        <v>年</v>
      </c>
      <c r="CK124" s="106" t="str">
        <f t="shared" si="240"/>
        <v>年</v>
      </c>
      <c r="CL124" s="106" t="str">
        <f t="shared" si="241"/>
        <v>年</v>
      </c>
      <c r="CM124" s="106" t="str">
        <f t="shared" si="242"/>
        <v>年</v>
      </c>
      <c r="CN124" s="106" t="str">
        <f t="shared" si="243"/>
        <v>年</v>
      </c>
      <c r="CO124" s="106" t="str">
        <f t="shared" si="244"/>
        <v>年</v>
      </c>
      <c r="CP124" s="106" t="str">
        <f t="shared" si="245"/>
        <v>年</v>
      </c>
      <c r="CQ124" s="107" t="str">
        <f t="shared" si="246"/>
        <v>年</v>
      </c>
    </row>
    <row r="125" spans="1:95" ht="30" customHeight="1" x14ac:dyDescent="0.15">
      <c r="A125" s="124">
        <f ca="1">IF(AND(入力!$C$4&gt;4,OR(QUOTIENT(入力!$C$3,入力!$C$4)&gt;6,AND(QUOTIENT(入力!$C$3,入力!$C$4)&gt;5,MOD(入力!$C$3,入力!$C$4)&gt;4))),OFFSET(入力!E3,QUOTIENT(入力!$C$3,入力!$C$4)*4+IF(MOD(入力!$C$3,入力!$C$4)&lt;5,MOD(入力!$C$3,入力!$C$4),4)+6,),"")</f>
        <v>47</v>
      </c>
      <c r="B125" s="40" t="str">
        <f ca="1">IF(AND(入力!$C$4&gt;4,OR(QUOTIENT(入力!$C$3,入力!$C$4)&gt;6,AND(QUOTIENT(入力!$C$3,入力!$C$4)&gt;5,MOD(入力!$C$3,入力!$C$4)&gt;4))),OFFSET(入力!F3,QUOTIENT(入力!$C$3,入力!$C$4)*4+IF(MOD(入力!$C$3,入力!$C$4)&lt;5,MOD(入力!$C$3,入力!$C$4),4)+6,),"")</f>
        <v>四十七</v>
      </c>
      <c r="C125" s="27" t="str">
        <f t="shared" si="247"/>
        <v>　</v>
      </c>
      <c r="D125" s="28" t="str">
        <f t="shared" si="248"/>
        <v>　　　　　　年　　　月　　　日</v>
      </c>
      <c r="E125" s="29" t="str">
        <f t="shared" si="202"/>
        <v>　　　　．</v>
      </c>
      <c r="F125" s="30" t="str">
        <f t="shared" si="249"/>
        <v>　　　．</v>
      </c>
      <c r="G125" s="13"/>
      <c r="H125" s="124">
        <f ca="1">IF($A$125="","",$A$125)</f>
        <v>47</v>
      </c>
      <c r="I125" s="40" t="str">
        <f ca="1">IF($B$125="","",$B$125)</f>
        <v>四十七</v>
      </c>
      <c r="J125" s="234" t="str">
        <f t="shared" si="203"/>
        <v>WS ／ OH ／ OP ／ MB ／ S ／ L ／ R ／ RS</v>
      </c>
      <c r="K125" s="235"/>
      <c r="L125" s="29" t="str">
        <f t="shared" si="204"/>
        <v>　　　　．</v>
      </c>
      <c r="M125" s="30" t="str">
        <f t="shared" si="205"/>
        <v>　　　　．</v>
      </c>
      <c r="N125" s="13"/>
      <c r="O125" s="124">
        <f ca="1">IF($A$125="","",$A$125)</f>
        <v>47</v>
      </c>
      <c r="P125" s="40" t="str">
        <f ca="1">IF($B$125="","",$B$125)</f>
        <v>四十七</v>
      </c>
      <c r="Q125" s="45"/>
      <c r="R125" s="46" t="str">
        <f t="shared" si="206"/>
        <v>右　／　左　／　両</v>
      </c>
      <c r="S125" s="29" t="str">
        <f t="shared" si="207"/>
        <v>　　　　．</v>
      </c>
      <c r="T125" s="30" t="str">
        <f t="shared" si="208"/>
        <v>　　　　．</v>
      </c>
      <c r="U125" s="13"/>
      <c r="V125" s="124">
        <f ca="1">IF($A$125="","",$A$125)</f>
        <v>47</v>
      </c>
      <c r="W125" s="40" t="str">
        <f ca="1">IF($B$125="","",$B$125)</f>
        <v>四十七</v>
      </c>
      <c r="X125" s="29" t="str">
        <f t="shared" si="209"/>
        <v>　　　．</v>
      </c>
      <c r="Y125" s="57" t="str">
        <f t="shared" si="210"/>
        <v>　　　．</v>
      </c>
      <c r="Z125" s="57" t="str">
        <f t="shared" si="211"/>
        <v>　　　．</v>
      </c>
      <c r="AA125" s="30" t="str">
        <f t="shared" si="212"/>
        <v>　　　．</v>
      </c>
      <c r="AB125" s="13"/>
      <c r="AC125" s="124">
        <f ca="1">IF($A$125="","",$A$125)</f>
        <v>47</v>
      </c>
      <c r="AD125" s="40" t="str">
        <f ca="1">IF($B$125="","",$B$125)</f>
        <v>四十七</v>
      </c>
      <c r="AE125" s="293" t="str">
        <f t="shared" si="200"/>
        <v>　　．</v>
      </c>
      <c r="AF125" s="294"/>
      <c r="AG125" s="295" t="str">
        <f t="shared" si="201"/>
        <v>　　．</v>
      </c>
      <c r="AH125" s="296"/>
      <c r="AI125" s="13"/>
      <c r="AJ125" s="124">
        <f ca="1">IF($A$125="","",$A$125)</f>
        <v>47</v>
      </c>
      <c r="AK125" s="40" t="str">
        <f ca="1">IF($B$125="","",$B$125)</f>
        <v>四十七</v>
      </c>
      <c r="AL125" s="29" t="str">
        <f t="shared" si="213"/>
        <v/>
      </c>
      <c r="AM125" s="57" t="str">
        <f t="shared" si="214"/>
        <v/>
      </c>
      <c r="AN125" s="57" t="str">
        <f t="shared" si="215"/>
        <v/>
      </c>
      <c r="AO125" s="30" t="str">
        <f t="shared" si="216"/>
        <v/>
      </c>
      <c r="AP125" s="13"/>
      <c r="AQ125" s="124">
        <f ca="1">IF($A$125="","",$A$125)</f>
        <v>47</v>
      </c>
      <c r="AR125" s="40" t="str">
        <f ca="1">IF($B$125="","",$B$125)</f>
        <v>四十七</v>
      </c>
      <c r="AS125" s="29" t="str">
        <f t="shared" si="217"/>
        <v/>
      </c>
      <c r="AT125" s="57" t="str">
        <f t="shared" si="218"/>
        <v/>
      </c>
      <c r="AU125" s="57" t="str">
        <f t="shared" si="219"/>
        <v/>
      </c>
      <c r="AV125" s="30" t="str">
        <f t="shared" si="220"/>
        <v/>
      </c>
      <c r="AW125" s="13"/>
      <c r="AX125" s="124">
        <f ca="1">IF($A$125="","",$A$125)</f>
        <v>47</v>
      </c>
      <c r="AY125" s="40" t="str">
        <f ca="1">IF($B$125="","",$B$125)</f>
        <v>四十七</v>
      </c>
      <c r="AZ125" s="29" t="str">
        <f t="shared" si="221"/>
        <v>　　　　　　．</v>
      </c>
      <c r="BA125" s="102" t="str">
        <f t="shared" si="222"/>
        <v>　　　　　　．</v>
      </c>
      <c r="BB125" s="103"/>
      <c r="BC125" s="124">
        <f ca="1">IF($A$125="","",$A$125)</f>
        <v>47</v>
      </c>
      <c r="BD125" s="40" t="str">
        <f ca="1">IF($B$125="","",$B$125)</f>
        <v>四十七</v>
      </c>
      <c r="BE125" s="29" t="str">
        <f t="shared" si="223"/>
        <v>　　　　　　．</v>
      </c>
      <c r="BF125" s="102" t="str">
        <f t="shared" si="224"/>
        <v>　　　　　　．</v>
      </c>
      <c r="BG125" s="13"/>
      <c r="BH125" s="124">
        <f ca="1">IF($A$125="","",$A$125)</f>
        <v>47</v>
      </c>
      <c r="BI125" s="40" t="str">
        <f ca="1">IF($B$125="","",$B$125)</f>
        <v>四十七</v>
      </c>
      <c r="BJ125" s="29" t="str">
        <f t="shared" si="225"/>
        <v>　　　　．</v>
      </c>
      <c r="BK125" s="57" t="str">
        <f t="shared" si="226"/>
        <v>　　　　．</v>
      </c>
      <c r="BL125" s="57" t="str">
        <f t="shared" si="227"/>
        <v>　　　　．</v>
      </c>
      <c r="BM125" s="30" t="str">
        <f t="shared" si="228"/>
        <v>　　　　．</v>
      </c>
      <c r="BN125" s="13"/>
      <c r="BO125" s="124">
        <f ca="1">IF($A$125="","",$A$125)</f>
        <v>47</v>
      </c>
      <c r="BP125" s="40" t="str">
        <f ca="1">IF($B$125="","",$B$125)</f>
        <v>四十七</v>
      </c>
      <c r="BQ125" s="29" t="str">
        <f t="shared" si="229"/>
        <v>　　　　　　　　．</v>
      </c>
      <c r="BR125" s="30" t="str">
        <f t="shared" si="230"/>
        <v>　　　　　　　　．</v>
      </c>
      <c r="BS125" s="13"/>
      <c r="BT125" s="124">
        <f ca="1">IF($A$125="","",$A$125)</f>
        <v>47</v>
      </c>
      <c r="BU125" s="104" t="str">
        <f ca="1">IF($B$125="","",$B$125)</f>
        <v>四十七</v>
      </c>
      <c r="BV125" s="113" t="str">
        <f t="shared" si="231"/>
        <v/>
      </c>
      <c r="BW125" s="102" t="str">
        <f t="shared" si="232"/>
        <v/>
      </c>
      <c r="BX125" s="13"/>
      <c r="BY125" s="124">
        <f ca="1">IF($A$125="","",$A$125)</f>
        <v>47</v>
      </c>
      <c r="BZ125" s="40" t="str">
        <f ca="1">IF($B$125="","",$B$125)</f>
        <v>四十七</v>
      </c>
      <c r="CA125" s="29" t="str">
        <f t="shared" si="233"/>
        <v>　　　　．</v>
      </c>
      <c r="CB125" s="57" t="str">
        <f t="shared" si="234"/>
        <v>　　　　．</v>
      </c>
      <c r="CC125" s="57" t="str">
        <f t="shared" si="235"/>
        <v>　　　　．</v>
      </c>
      <c r="CD125" s="30" t="str">
        <f t="shared" si="236"/>
        <v>　　　　．</v>
      </c>
      <c r="CE125" s="13"/>
      <c r="CF125" s="124">
        <f ca="1">IF($A$125="","",$A$125)</f>
        <v>47</v>
      </c>
      <c r="CG125" s="40" t="str">
        <f ca="1">IF($B$125="","",$B$125)</f>
        <v>四十七</v>
      </c>
      <c r="CH125" s="105" t="str">
        <f t="shared" si="237"/>
        <v>年</v>
      </c>
      <c r="CI125" s="106" t="str">
        <f t="shared" si="238"/>
        <v>年</v>
      </c>
      <c r="CJ125" s="106" t="str">
        <f t="shared" si="239"/>
        <v>年</v>
      </c>
      <c r="CK125" s="106" t="str">
        <f t="shared" si="240"/>
        <v>年</v>
      </c>
      <c r="CL125" s="106" t="str">
        <f t="shared" si="241"/>
        <v>年</v>
      </c>
      <c r="CM125" s="106" t="str">
        <f t="shared" si="242"/>
        <v>年</v>
      </c>
      <c r="CN125" s="106" t="str">
        <f t="shared" si="243"/>
        <v>年</v>
      </c>
      <c r="CO125" s="106" t="str">
        <f t="shared" si="244"/>
        <v>年</v>
      </c>
      <c r="CP125" s="106" t="str">
        <f t="shared" si="245"/>
        <v>年</v>
      </c>
      <c r="CQ125" s="107" t="str">
        <f t="shared" si="246"/>
        <v>年</v>
      </c>
    </row>
    <row r="126" spans="1:95" ht="30" customHeight="1" x14ac:dyDescent="0.15">
      <c r="A126" s="124">
        <f ca="1">IF(AND(入力!$C$4&gt;4,OR(QUOTIENT(入力!$C$3,入力!$C$4)&gt;7,AND(QUOTIENT(入力!$C$3,入力!$C$4)&gt;6,MOD(入力!$C$3,入力!$C$4)&gt;4))),OFFSET(入力!E3,QUOTIENT(入力!$C$3,入力!$C$4)*4+IF(MOD(入力!$C$3,入力!$C$4)&lt;5,MOD(入力!$C$3,入力!$C$4),4)+7,),"")</f>
        <v>48</v>
      </c>
      <c r="B126" s="31" t="str">
        <f ca="1">IF(AND(入力!$C$4&gt;4,OR(QUOTIENT(入力!$C$3,入力!$C$4)&gt;7,AND(QUOTIENT(入力!$C$3,入力!$C$4)&gt;6,MOD(入力!$C$3,入力!$C$4)&gt;4))),OFFSET(入力!F3,QUOTIENT(入力!$C$3,入力!$C$4)*4+IF(MOD(入力!$C$3,入力!$C$4)&lt;5,MOD(入力!$C$3,入力!$C$4),4)+7,),"")</f>
        <v>四十八</v>
      </c>
      <c r="C126" s="27" t="str">
        <f t="shared" si="247"/>
        <v>　</v>
      </c>
      <c r="D126" s="28" t="str">
        <f t="shared" si="248"/>
        <v>　　　　　　年　　　月　　　日</v>
      </c>
      <c r="E126" s="29" t="str">
        <f t="shared" si="202"/>
        <v>　　　　．</v>
      </c>
      <c r="F126" s="30" t="str">
        <f t="shared" si="249"/>
        <v>　　　．</v>
      </c>
      <c r="G126" s="13"/>
      <c r="H126" s="124">
        <f ca="1">IF($A$126="","",$A$126)</f>
        <v>48</v>
      </c>
      <c r="I126" s="31" t="str">
        <f ca="1">IF($B$126="","",$B$126)</f>
        <v>四十八</v>
      </c>
      <c r="J126" s="234" t="str">
        <f t="shared" si="203"/>
        <v>WS ／ OH ／ OP ／ MB ／ S ／ L ／ R ／ RS</v>
      </c>
      <c r="K126" s="235"/>
      <c r="L126" s="29" t="str">
        <f t="shared" si="204"/>
        <v>　　　　．</v>
      </c>
      <c r="M126" s="30" t="str">
        <f t="shared" si="205"/>
        <v>　　　　．</v>
      </c>
      <c r="N126" s="13"/>
      <c r="O126" s="124">
        <f ca="1">IF($A$126="","",$A$126)</f>
        <v>48</v>
      </c>
      <c r="P126" s="31" t="str">
        <f ca="1">IF($B$126="","",$B$126)</f>
        <v>四十八</v>
      </c>
      <c r="Q126" s="45"/>
      <c r="R126" s="46" t="str">
        <f t="shared" si="206"/>
        <v>右　／　左　／　両</v>
      </c>
      <c r="S126" s="29" t="str">
        <f t="shared" si="207"/>
        <v>　　　　．</v>
      </c>
      <c r="T126" s="30" t="str">
        <f t="shared" si="208"/>
        <v>　　　　．</v>
      </c>
      <c r="U126" s="13"/>
      <c r="V126" s="124">
        <f ca="1">IF($A$126="","",$A$126)</f>
        <v>48</v>
      </c>
      <c r="W126" s="31" t="str">
        <f ca="1">IF($B$126="","",$B$126)</f>
        <v>四十八</v>
      </c>
      <c r="X126" s="29" t="str">
        <f t="shared" si="209"/>
        <v>　　　．</v>
      </c>
      <c r="Y126" s="57" t="str">
        <f t="shared" si="210"/>
        <v>　　　．</v>
      </c>
      <c r="Z126" s="57" t="str">
        <f t="shared" si="211"/>
        <v>　　　．</v>
      </c>
      <c r="AA126" s="30" t="str">
        <f t="shared" si="212"/>
        <v>　　　．</v>
      </c>
      <c r="AB126" s="13"/>
      <c r="AC126" s="124">
        <f ca="1">IF($A$126="","",$A$126)</f>
        <v>48</v>
      </c>
      <c r="AD126" s="31" t="str">
        <f ca="1">IF($B$126="","",$B$126)</f>
        <v>四十八</v>
      </c>
      <c r="AE126" s="293" t="str">
        <f t="shared" si="200"/>
        <v>　　．</v>
      </c>
      <c r="AF126" s="294"/>
      <c r="AG126" s="295" t="str">
        <f t="shared" si="201"/>
        <v>　　．</v>
      </c>
      <c r="AH126" s="296"/>
      <c r="AI126" s="13"/>
      <c r="AJ126" s="124">
        <f ca="1">IF($A$126="","",$A$126)</f>
        <v>48</v>
      </c>
      <c r="AK126" s="31" t="str">
        <f ca="1">IF($B$126="","",$B$126)</f>
        <v>四十八</v>
      </c>
      <c r="AL126" s="29" t="str">
        <f t="shared" si="213"/>
        <v/>
      </c>
      <c r="AM126" s="57" t="str">
        <f t="shared" si="214"/>
        <v/>
      </c>
      <c r="AN126" s="57" t="str">
        <f t="shared" si="215"/>
        <v/>
      </c>
      <c r="AO126" s="30" t="str">
        <f t="shared" si="216"/>
        <v/>
      </c>
      <c r="AP126" s="13"/>
      <c r="AQ126" s="124">
        <f ca="1">IF($A$126="","",$A$126)</f>
        <v>48</v>
      </c>
      <c r="AR126" s="31" t="str">
        <f ca="1">IF($B$126="","",$B$126)</f>
        <v>四十八</v>
      </c>
      <c r="AS126" s="29" t="str">
        <f t="shared" si="217"/>
        <v/>
      </c>
      <c r="AT126" s="57" t="str">
        <f t="shared" si="218"/>
        <v/>
      </c>
      <c r="AU126" s="57" t="str">
        <f t="shared" si="219"/>
        <v/>
      </c>
      <c r="AV126" s="30" t="str">
        <f t="shared" si="220"/>
        <v/>
      </c>
      <c r="AW126" s="13"/>
      <c r="AX126" s="124">
        <f ca="1">IF($A$126="","",$A$126)</f>
        <v>48</v>
      </c>
      <c r="AY126" s="31" t="str">
        <f ca="1">IF($B$126="","",$B$126)</f>
        <v>四十八</v>
      </c>
      <c r="AZ126" s="29" t="str">
        <f t="shared" si="221"/>
        <v>　　　　　　．</v>
      </c>
      <c r="BA126" s="102" t="str">
        <f t="shared" si="222"/>
        <v>　　　　　　．</v>
      </c>
      <c r="BB126" s="103"/>
      <c r="BC126" s="124">
        <f ca="1">IF($A$126="","",$A$126)</f>
        <v>48</v>
      </c>
      <c r="BD126" s="31" t="str">
        <f ca="1">IF($B$126="","",$B$126)</f>
        <v>四十八</v>
      </c>
      <c r="BE126" s="29" t="str">
        <f t="shared" si="223"/>
        <v>　　　　　　．</v>
      </c>
      <c r="BF126" s="102" t="str">
        <f t="shared" si="224"/>
        <v>　　　　　　．</v>
      </c>
      <c r="BG126" s="13"/>
      <c r="BH126" s="124">
        <f ca="1">IF($A$126="","",$A$126)</f>
        <v>48</v>
      </c>
      <c r="BI126" s="31" t="str">
        <f ca="1">IF($B$126="","",$B$126)</f>
        <v>四十八</v>
      </c>
      <c r="BJ126" s="29" t="str">
        <f t="shared" si="225"/>
        <v>　　　　．</v>
      </c>
      <c r="BK126" s="57" t="str">
        <f t="shared" si="226"/>
        <v>　　　　．</v>
      </c>
      <c r="BL126" s="57" t="str">
        <f t="shared" si="227"/>
        <v>　　　　．</v>
      </c>
      <c r="BM126" s="30" t="str">
        <f t="shared" si="228"/>
        <v>　　　　．</v>
      </c>
      <c r="BN126" s="13"/>
      <c r="BO126" s="124">
        <f ca="1">IF($A$126="","",$A$126)</f>
        <v>48</v>
      </c>
      <c r="BP126" s="31" t="str">
        <f ca="1">IF($B$126="","",$B$126)</f>
        <v>四十八</v>
      </c>
      <c r="BQ126" s="29" t="str">
        <f t="shared" si="229"/>
        <v>　　　　　　　　．</v>
      </c>
      <c r="BR126" s="30" t="str">
        <f t="shared" si="230"/>
        <v>　　　　　　　　．</v>
      </c>
      <c r="BS126" s="13"/>
      <c r="BT126" s="124">
        <f ca="1">IF($A$126="","",$A$126)</f>
        <v>48</v>
      </c>
      <c r="BU126" s="114" t="str">
        <f ca="1">IF($B$126="","",$B$126)</f>
        <v>四十八</v>
      </c>
      <c r="BV126" s="113" t="str">
        <f t="shared" si="231"/>
        <v/>
      </c>
      <c r="BW126" s="102" t="str">
        <f t="shared" si="232"/>
        <v/>
      </c>
      <c r="BX126" s="13"/>
      <c r="BY126" s="124">
        <f ca="1">IF($A$126="","",$A$126)</f>
        <v>48</v>
      </c>
      <c r="BZ126" s="31" t="str">
        <f ca="1">IF($B$126="","",$B$126)</f>
        <v>四十八</v>
      </c>
      <c r="CA126" s="29" t="str">
        <f t="shared" si="233"/>
        <v>　　　　．</v>
      </c>
      <c r="CB126" s="57" t="str">
        <f t="shared" si="234"/>
        <v>　　　　．</v>
      </c>
      <c r="CC126" s="57" t="str">
        <f t="shared" si="235"/>
        <v>　　　　．</v>
      </c>
      <c r="CD126" s="30" t="str">
        <f t="shared" si="236"/>
        <v>　　　　．</v>
      </c>
      <c r="CE126" s="13"/>
      <c r="CF126" s="124">
        <f ca="1">IF($A$126="","",$A$126)</f>
        <v>48</v>
      </c>
      <c r="CG126" s="31" t="str">
        <f ca="1">IF($B$126="","",$B$126)</f>
        <v>四十八</v>
      </c>
      <c r="CH126" s="105" t="str">
        <f t="shared" si="237"/>
        <v>年</v>
      </c>
      <c r="CI126" s="106" t="str">
        <f t="shared" si="238"/>
        <v>年</v>
      </c>
      <c r="CJ126" s="106" t="str">
        <f t="shared" si="239"/>
        <v>年</v>
      </c>
      <c r="CK126" s="106" t="str">
        <f t="shared" si="240"/>
        <v>年</v>
      </c>
      <c r="CL126" s="106" t="str">
        <f t="shared" si="241"/>
        <v>年</v>
      </c>
      <c r="CM126" s="106" t="str">
        <f t="shared" si="242"/>
        <v>年</v>
      </c>
      <c r="CN126" s="106" t="str">
        <f t="shared" si="243"/>
        <v>年</v>
      </c>
      <c r="CO126" s="106" t="str">
        <f t="shared" si="244"/>
        <v>年</v>
      </c>
      <c r="CP126" s="106" t="str">
        <f t="shared" si="245"/>
        <v>年</v>
      </c>
      <c r="CQ126" s="107" t="str">
        <f t="shared" si="246"/>
        <v>年</v>
      </c>
    </row>
    <row r="127" spans="1:95" ht="30" customHeight="1" x14ac:dyDescent="0.15">
      <c r="A127" s="124">
        <f ca="1">IF(AND(入力!$C$4&gt;4,OR(QUOTIENT(入力!$C$3,入力!$C$4)&gt;8,AND(QUOTIENT(入力!$C$3,入力!$C$4)&gt;7,MOD(入力!$C$3,入力!$C$4)&gt;4))),OFFSET(入力!E3,QUOTIENT(入力!$C$3,入力!$C$4)*4+IF(MOD(入力!$C$3,入力!$C$4)&lt;5,MOD(入力!$C$3,入力!$C$4),4)+8,),"")</f>
        <v>49</v>
      </c>
      <c r="B127" s="31" t="str">
        <f ca="1">IF(AND(入力!$C$4&gt;4,OR(QUOTIENT(入力!$C$3,入力!$C$4)&gt;8,AND(QUOTIENT(入力!$C$3,入力!$C$4)&gt;7,MOD(入力!$C$3,入力!$C$4)&gt;4))),OFFSET(入力!F3,QUOTIENT(入力!$C$3,入力!$C$4)*4+IF(MOD(入力!$C$3,入力!$C$4)&lt;5,MOD(入力!$C$3,入力!$C$4),4)+8,),"")</f>
        <v>四十九</v>
      </c>
      <c r="C127" s="27" t="str">
        <f t="shared" si="247"/>
        <v>　</v>
      </c>
      <c r="D127" s="28" t="str">
        <f t="shared" si="248"/>
        <v>　　　　　　年　　　月　　　日</v>
      </c>
      <c r="E127" s="29" t="str">
        <f t="shared" si="202"/>
        <v>　　　　．</v>
      </c>
      <c r="F127" s="30" t="str">
        <f t="shared" si="249"/>
        <v>　　　．</v>
      </c>
      <c r="G127" s="13"/>
      <c r="H127" s="124">
        <f ca="1">IF($A$127="","",$A$127)</f>
        <v>49</v>
      </c>
      <c r="I127" s="31" t="str">
        <f ca="1">IF($B$127="","",$B$127)</f>
        <v>四十九</v>
      </c>
      <c r="J127" s="234" t="str">
        <f t="shared" si="203"/>
        <v>WS ／ OH ／ OP ／ MB ／ S ／ L ／ R ／ RS</v>
      </c>
      <c r="K127" s="235"/>
      <c r="L127" s="29" t="str">
        <f t="shared" si="204"/>
        <v>　　　　．</v>
      </c>
      <c r="M127" s="30" t="str">
        <f t="shared" si="205"/>
        <v>　　　　．</v>
      </c>
      <c r="N127" s="13"/>
      <c r="O127" s="124">
        <f ca="1">IF($A$127="","",$A$127)</f>
        <v>49</v>
      </c>
      <c r="P127" s="31" t="str">
        <f ca="1">IF($B$127="","",$B$127)</f>
        <v>四十九</v>
      </c>
      <c r="Q127" s="47"/>
      <c r="R127" s="48" t="str">
        <f t="shared" si="206"/>
        <v>右　／　左　／　両</v>
      </c>
      <c r="S127" s="29" t="str">
        <f t="shared" si="207"/>
        <v>　　　　．</v>
      </c>
      <c r="T127" s="30" t="str">
        <f t="shared" si="208"/>
        <v>　　　　．</v>
      </c>
      <c r="U127" s="13"/>
      <c r="V127" s="124">
        <f ca="1">IF($A$127="","",$A$127)</f>
        <v>49</v>
      </c>
      <c r="W127" s="31" t="str">
        <f ca="1">IF($B$127="","",$B$127)</f>
        <v>四十九</v>
      </c>
      <c r="X127" s="29" t="str">
        <f t="shared" si="209"/>
        <v>　　　．</v>
      </c>
      <c r="Y127" s="57" t="str">
        <f t="shared" si="210"/>
        <v>　　　．</v>
      </c>
      <c r="Z127" s="57" t="str">
        <f t="shared" si="211"/>
        <v>　　　．</v>
      </c>
      <c r="AA127" s="30" t="str">
        <f t="shared" si="212"/>
        <v>　　　．</v>
      </c>
      <c r="AB127" s="13"/>
      <c r="AC127" s="124">
        <f ca="1">IF($A$127="","",$A$127)</f>
        <v>49</v>
      </c>
      <c r="AD127" s="31" t="str">
        <f ca="1">IF($B$127="","",$B$127)</f>
        <v>四十九</v>
      </c>
      <c r="AE127" s="293" t="str">
        <f t="shared" si="200"/>
        <v>　　．</v>
      </c>
      <c r="AF127" s="294"/>
      <c r="AG127" s="295" t="str">
        <f t="shared" si="201"/>
        <v>　　．</v>
      </c>
      <c r="AH127" s="296"/>
      <c r="AI127" s="13"/>
      <c r="AJ127" s="124">
        <f ca="1">IF($A$127="","",$A$127)</f>
        <v>49</v>
      </c>
      <c r="AK127" s="31" t="str">
        <f ca="1">IF($B$127="","",$B$127)</f>
        <v>四十九</v>
      </c>
      <c r="AL127" s="29" t="str">
        <f t="shared" si="213"/>
        <v/>
      </c>
      <c r="AM127" s="57" t="str">
        <f t="shared" si="214"/>
        <v/>
      </c>
      <c r="AN127" s="57" t="str">
        <f t="shared" si="215"/>
        <v/>
      </c>
      <c r="AO127" s="30" t="str">
        <f t="shared" si="216"/>
        <v/>
      </c>
      <c r="AP127" s="13"/>
      <c r="AQ127" s="124">
        <f ca="1">IF($A$127="","",$A$127)</f>
        <v>49</v>
      </c>
      <c r="AR127" s="31" t="str">
        <f ca="1">IF($B$127="","",$B$127)</f>
        <v>四十九</v>
      </c>
      <c r="AS127" s="29" t="str">
        <f t="shared" si="217"/>
        <v/>
      </c>
      <c r="AT127" s="57" t="str">
        <f t="shared" si="218"/>
        <v/>
      </c>
      <c r="AU127" s="57" t="str">
        <f t="shared" si="219"/>
        <v/>
      </c>
      <c r="AV127" s="30" t="str">
        <f t="shared" si="220"/>
        <v/>
      </c>
      <c r="AW127" s="13"/>
      <c r="AX127" s="124">
        <f ca="1">IF($A$127="","",$A$127)</f>
        <v>49</v>
      </c>
      <c r="AY127" s="31" t="str">
        <f ca="1">IF($B$127="","",$B$127)</f>
        <v>四十九</v>
      </c>
      <c r="AZ127" s="29" t="str">
        <f t="shared" si="221"/>
        <v>　　　　　　．</v>
      </c>
      <c r="BA127" s="102" t="str">
        <f t="shared" si="222"/>
        <v>　　　　　　．</v>
      </c>
      <c r="BB127" s="103"/>
      <c r="BC127" s="124">
        <f ca="1">IF($A$127="","",$A$127)</f>
        <v>49</v>
      </c>
      <c r="BD127" s="31" t="str">
        <f ca="1">IF($B$127="","",$B$127)</f>
        <v>四十九</v>
      </c>
      <c r="BE127" s="29" t="str">
        <f t="shared" si="223"/>
        <v>　　　　　　．</v>
      </c>
      <c r="BF127" s="102" t="str">
        <f t="shared" si="224"/>
        <v>　　　　　　．</v>
      </c>
      <c r="BG127" s="13"/>
      <c r="BH127" s="124">
        <f ca="1">IF($A$127="","",$A$127)</f>
        <v>49</v>
      </c>
      <c r="BI127" s="31" t="str">
        <f ca="1">IF($B$127="","",$B$127)</f>
        <v>四十九</v>
      </c>
      <c r="BJ127" s="29" t="str">
        <f t="shared" si="225"/>
        <v>　　　　．</v>
      </c>
      <c r="BK127" s="57" t="str">
        <f t="shared" si="226"/>
        <v>　　　　．</v>
      </c>
      <c r="BL127" s="57" t="str">
        <f t="shared" si="227"/>
        <v>　　　　．</v>
      </c>
      <c r="BM127" s="30" t="str">
        <f t="shared" si="228"/>
        <v>　　　　．</v>
      </c>
      <c r="BN127" s="13"/>
      <c r="BO127" s="124">
        <f ca="1">IF($A$127="","",$A$127)</f>
        <v>49</v>
      </c>
      <c r="BP127" s="31" t="str">
        <f ca="1">IF($B$127="","",$B$127)</f>
        <v>四十九</v>
      </c>
      <c r="BQ127" s="29" t="str">
        <f t="shared" si="229"/>
        <v>　　　　　　　　．</v>
      </c>
      <c r="BR127" s="30" t="str">
        <f t="shared" si="230"/>
        <v>　　　　　　　　．</v>
      </c>
      <c r="BS127" s="13"/>
      <c r="BT127" s="124">
        <f ca="1">IF($A$127="","",$A$127)</f>
        <v>49</v>
      </c>
      <c r="BU127" s="114" t="str">
        <f ca="1">IF($B$127="","",$B$127)</f>
        <v>四十九</v>
      </c>
      <c r="BV127" s="113" t="str">
        <f t="shared" si="231"/>
        <v/>
      </c>
      <c r="BW127" s="102" t="str">
        <f t="shared" si="232"/>
        <v/>
      </c>
      <c r="BX127" s="13"/>
      <c r="BY127" s="124">
        <f ca="1">IF($A$127="","",$A$127)</f>
        <v>49</v>
      </c>
      <c r="BZ127" s="31" t="str">
        <f ca="1">IF($B$127="","",$B$127)</f>
        <v>四十九</v>
      </c>
      <c r="CA127" s="29" t="str">
        <f t="shared" si="233"/>
        <v>　　　　．</v>
      </c>
      <c r="CB127" s="57" t="str">
        <f t="shared" si="234"/>
        <v>　　　　．</v>
      </c>
      <c r="CC127" s="57" t="str">
        <f t="shared" si="235"/>
        <v>　　　　．</v>
      </c>
      <c r="CD127" s="30" t="str">
        <f t="shared" si="236"/>
        <v>　　　　．</v>
      </c>
      <c r="CE127" s="13"/>
      <c r="CF127" s="124">
        <f ca="1">IF($A$127="","",$A$127)</f>
        <v>49</v>
      </c>
      <c r="CG127" s="31" t="str">
        <f ca="1">IF($B$127="","",$B$127)</f>
        <v>四十九</v>
      </c>
      <c r="CH127" s="105" t="str">
        <f t="shared" si="237"/>
        <v>年</v>
      </c>
      <c r="CI127" s="106" t="str">
        <f t="shared" si="238"/>
        <v>年</v>
      </c>
      <c r="CJ127" s="106" t="str">
        <f t="shared" si="239"/>
        <v>年</v>
      </c>
      <c r="CK127" s="106" t="str">
        <f t="shared" si="240"/>
        <v>年</v>
      </c>
      <c r="CL127" s="106" t="str">
        <f t="shared" si="241"/>
        <v>年</v>
      </c>
      <c r="CM127" s="106" t="str">
        <f t="shared" si="242"/>
        <v>年</v>
      </c>
      <c r="CN127" s="106" t="str">
        <f t="shared" si="243"/>
        <v>年</v>
      </c>
      <c r="CO127" s="106" t="str">
        <f t="shared" si="244"/>
        <v>年</v>
      </c>
      <c r="CP127" s="106" t="str">
        <f t="shared" si="245"/>
        <v>年</v>
      </c>
      <c r="CQ127" s="107" t="str">
        <f t="shared" si="246"/>
        <v>年</v>
      </c>
    </row>
    <row r="128" spans="1:95" ht="30" customHeight="1" thickBot="1" x14ac:dyDescent="0.2">
      <c r="A128" s="125">
        <f ca="1">IF(AND(入力!$C$4&gt;4,OR(QUOTIENT(入力!$C$3,入力!$C$4)&gt;9,AND(QUOTIENT(入力!$C$3,入力!$C$4)&gt;8,MOD(入力!$C$3,入力!$C$4)&gt;4))),OFFSET(入力!E3,QUOTIENT(入力!$C$3,入力!$C$4)*4+IF(MOD(入力!$C$3,入力!$C$4)&lt;5,MOD(入力!$C$3,入力!$C$4),4)+9,),"")</f>
        <v>50</v>
      </c>
      <c r="B128" s="32" t="str">
        <f ca="1">IF(AND(入力!$C$4&gt;4,OR(QUOTIENT(入力!$C$3,入力!$C$4)&gt;9,AND(QUOTIENT(入力!$C$3,入力!$C$4)&gt;8,MOD(入力!$C$3,入力!$C$4)&gt;4))),OFFSET(入力!F3,QUOTIENT(入力!$C$3,入力!$C$4)*4+IF(MOD(入力!$C$3,入力!$C$4)&lt;5,MOD(入力!$C$3,入力!$C$4),4)+9,),"")</f>
        <v>五十</v>
      </c>
      <c r="C128" s="33" t="str">
        <f t="shared" si="247"/>
        <v>　</v>
      </c>
      <c r="D128" s="34" t="str">
        <f t="shared" si="248"/>
        <v>　　　　　　年　　　月　　　日</v>
      </c>
      <c r="E128" s="35" t="str">
        <f t="shared" si="202"/>
        <v>　　　　．</v>
      </c>
      <c r="F128" s="36" t="str">
        <f t="shared" si="249"/>
        <v>　　　．</v>
      </c>
      <c r="G128" s="13"/>
      <c r="H128" s="125">
        <f ca="1">IF($A$128="","",$A$128)</f>
        <v>50</v>
      </c>
      <c r="I128" s="32" t="str">
        <f ca="1">IF($B$128="","",$B$128)</f>
        <v>五十</v>
      </c>
      <c r="J128" s="232" t="str">
        <f t="shared" si="203"/>
        <v>WS ／ OH ／ OP ／ MB ／ S ／ L ／ R ／ RS</v>
      </c>
      <c r="K128" s="233"/>
      <c r="L128" s="35" t="str">
        <f t="shared" si="204"/>
        <v>　　　　．</v>
      </c>
      <c r="M128" s="36" t="str">
        <f t="shared" si="205"/>
        <v>　　　　．</v>
      </c>
      <c r="N128" s="13"/>
      <c r="O128" s="125">
        <f ca="1">IF($A$128="","",$A$128)</f>
        <v>50</v>
      </c>
      <c r="P128" s="32" t="str">
        <f ca="1">IF($B$128="","",$B$128)</f>
        <v>五十</v>
      </c>
      <c r="Q128" s="49"/>
      <c r="R128" s="50" t="str">
        <f t="shared" si="206"/>
        <v>右　／　左　／　両</v>
      </c>
      <c r="S128" s="35" t="str">
        <f t="shared" si="207"/>
        <v>　　　　．</v>
      </c>
      <c r="T128" s="36" t="str">
        <f t="shared" si="208"/>
        <v>　　　　．</v>
      </c>
      <c r="U128" s="13"/>
      <c r="V128" s="125">
        <f ca="1">IF($A$128="","",$A$128)</f>
        <v>50</v>
      </c>
      <c r="W128" s="32" t="str">
        <f ca="1">IF($B$128="","",$B$128)</f>
        <v>五十</v>
      </c>
      <c r="X128" s="35" t="str">
        <f t="shared" si="209"/>
        <v>　　　．</v>
      </c>
      <c r="Y128" s="62" t="str">
        <f t="shared" si="210"/>
        <v>　　　．</v>
      </c>
      <c r="Z128" s="62" t="str">
        <f t="shared" si="211"/>
        <v>　　　．</v>
      </c>
      <c r="AA128" s="36" t="str">
        <f t="shared" si="212"/>
        <v>　　　．</v>
      </c>
      <c r="AB128" s="13"/>
      <c r="AC128" s="125">
        <f ca="1">IF($A$128="","",$A$128)</f>
        <v>50</v>
      </c>
      <c r="AD128" s="32" t="str">
        <f ca="1">IF($B$128="","",$B$128)</f>
        <v>五十</v>
      </c>
      <c r="AE128" s="326" t="str">
        <f t="shared" si="200"/>
        <v>　　．</v>
      </c>
      <c r="AF128" s="327"/>
      <c r="AG128" s="328" t="str">
        <f t="shared" si="201"/>
        <v>　　．</v>
      </c>
      <c r="AH128" s="329"/>
      <c r="AI128" s="13"/>
      <c r="AJ128" s="125">
        <f ca="1">IF($A$128="","",$A$128)</f>
        <v>50</v>
      </c>
      <c r="AK128" s="32" t="str">
        <f ca="1">IF($B$128="","",$B$128)</f>
        <v>五十</v>
      </c>
      <c r="AL128" s="35" t="str">
        <f t="shared" si="213"/>
        <v/>
      </c>
      <c r="AM128" s="62" t="str">
        <f t="shared" si="214"/>
        <v/>
      </c>
      <c r="AN128" s="62" t="str">
        <f t="shared" si="215"/>
        <v/>
      </c>
      <c r="AO128" s="36" t="str">
        <f t="shared" si="216"/>
        <v/>
      </c>
      <c r="AP128" s="13"/>
      <c r="AQ128" s="125">
        <f ca="1">IF($A$128="","",$A$128)</f>
        <v>50</v>
      </c>
      <c r="AR128" s="32" t="str">
        <f ca="1">IF($B$128="","",$B$128)</f>
        <v>五十</v>
      </c>
      <c r="AS128" s="35" t="str">
        <f t="shared" si="217"/>
        <v/>
      </c>
      <c r="AT128" s="62" t="str">
        <f t="shared" si="218"/>
        <v/>
      </c>
      <c r="AU128" s="62" t="str">
        <f t="shared" si="219"/>
        <v/>
      </c>
      <c r="AV128" s="36" t="str">
        <f t="shared" si="220"/>
        <v/>
      </c>
      <c r="AW128" s="13"/>
      <c r="AX128" s="125">
        <f ca="1">IF($A$128="","",$A$128)</f>
        <v>50</v>
      </c>
      <c r="AY128" s="32" t="str">
        <f ca="1">IF($B$128="","",$B$128)</f>
        <v>五十</v>
      </c>
      <c r="AZ128" s="35" t="str">
        <f t="shared" si="221"/>
        <v>　　　　　　．</v>
      </c>
      <c r="BA128" s="108" t="str">
        <f t="shared" si="222"/>
        <v>　　　　　　．</v>
      </c>
      <c r="BB128" s="103"/>
      <c r="BC128" s="125">
        <f ca="1">IF($A$128="","",$A$128)</f>
        <v>50</v>
      </c>
      <c r="BD128" s="32" t="str">
        <f ca="1">IF($B$128="","",$B$128)</f>
        <v>五十</v>
      </c>
      <c r="BE128" s="35" t="str">
        <f t="shared" si="223"/>
        <v>　　　　　　．</v>
      </c>
      <c r="BF128" s="108" t="str">
        <f t="shared" si="224"/>
        <v>　　　　　　．</v>
      </c>
      <c r="BG128" s="13"/>
      <c r="BH128" s="125">
        <f ca="1">IF($A$128="","",$A$128)</f>
        <v>50</v>
      </c>
      <c r="BI128" s="32" t="str">
        <f ca="1">IF($B$128="","",$B$128)</f>
        <v>五十</v>
      </c>
      <c r="BJ128" s="35" t="str">
        <f t="shared" si="225"/>
        <v>　　　　．</v>
      </c>
      <c r="BK128" s="62" t="str">
        <f t="shared" si="226"/>
        <v>　　　　．</v>
      </c>
      <c r="BL128" s="62" t="str">
        <f t="shared" si="227"/>
        <v>　　　　．</v>
      </c>
      <c r="BM128" s="36" t="str">
        <f t="shared" si="228"/>
        <v>　　　　．</v>
      </c>
      <c r="BN128" s="13"/>
      <c r="BO128" s="125">
        <f ca="1">IF($A$128="","",$A$128)</f>
        <v>50</v>
      </c>
      <c r="BP128" s="32" t="str">
        <f ca="1">IF($B$128="","",$B$128)</f>
        <v>五十</v>
      </c>
      <c r="BQ128" s="35" t="str">
        <f t="shared" si="229"/>
        <v>　　　　　　　　．</v>
      </c>
      <c r="BR128" s="36" t="str">
        <f t="shared" si="230"/>
        <v>　　　　　　　　．</v>
      </c>
      <c r="BS128" s="13"/>
      <c r="BT128" s="125">
        <f ca="1">IF($A$128="","",$A$128)</f>
        <v>50</v>
      </c>
      <c r="BU128" s="115" t="str">
        <f ca="1">IF($B$128="","",$B$128)</f>
        <v>五十</v>
      </c>
      <c r="BV128" s="116" t="str">
        <f t="shared" si="231"/>
        <v/>
      </c>
      <c r="BW128" s="108" t="str">
        <f t="shared" si="232"/>
        <v/>
      </c>
      <c r="BX128" s="13"/>
      <c r="BY128" s="125">
        <f ca="1">IF($A$128="","",$A$128)</f>
        <v>50</v>
      </c>
      <c r="BZ128" s="32" t="str">
        <f ca="1">IF($B$128="","",$B$128)</f>
        <v>五十</v>
      </c>
      <c r="CA128" s="35" t="str">
        <f t="shared" si="233"/>
        <v>　　　　．</v>
      </c>
      <c r="CB128" s="62" t="str">
        <f t="shared" si="234"/>
        <v>　　　　．</v>
      </c>
      <c r="CC128" s="62" t="str">
        <f t="shared" si="235"/>
        <v>　　　　．</v>
      </c>
      <c r="CD128" s="36" t="str">
        <f t="shared" si="236"/>
        <v>　　　　．</v>
      </c>
      <c r="CE128" s="13"/>
      <c r="CF128" s="125">
        <f ca="1">IF($A$128="","",$A$128)</f>
        <v>50</v>
      </c>
      <c r="CG128" s="32" t="str">
        <f ca="1">IF($B$128="","",$B$128)</f>
        <v>五十</v>
      </c>
      <c r="CH128" s="109" t="str">
        <f t="shared" si="237"/>
        <v>年</v>
      </c>
      <c r="CI128" s="110" t="str">
        <f t="shared" si="238"/>
        <v>年</v>
      </c>
      <c r="CJ128" s="110" t="str">
        <f t="shared" si="239"/>
        <v>年</v>
      </c>
      <c r="CK128" s="110" t="str">
        <f t="shared" si="240"/>
        <v>年</v>
      </c>
      <c r="CL128" s="110" t="str">
        <f t="shared" si="241"/>
        <v>年</v>
      </c>
      <c r="CM128" s="152" t="str">
        <f t="shared" si="242"/>
        <v>年</v>
      </c>
      <c r="CN128" s="110" t="str">
        <f t="shared" si="243"/>
        <v>年</v>
      </c>
      <c r="CO128" s="110" t="str">
        <f t="shared" si="244"/>
        <v>年</v>
      </c>
      <c r="CP128" s="110" t="str">
        <f t="shared" si="245"/>
        <v>年</v>
      </c>
      <c r="CQ128" s="111" t="str">
        <f t="shared" si="246"/>
        <v>年</v>
      </c>
    </row>
    <row r="129" spans="1:95" ht="30" customHeight="1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6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51"/>
      <c r="CN129" s="13"/>
      <c r="CO129" s="13"/>
      <c r="CP129" s="13"/>
      <c r="CQ129" s="13"/>
    </row>
    <row r="130" spans="1:95" ht="30" customHeight="1" x14ac:dyDescent="0.15">
      <c r="A130" s="254" t="str">
        <f>IF($A$22="","",$A$22)</f>
        <v>ふりがなは必ず『 ひらがな 』記入
身長 ・ 体重は『 素足 』計測
身長は『 閉脚立位 』計測</v>
      </c>
      <c r="B130" s="255"/>
      <c r="C130" s="255"/>
      <c r="D130" s="255"/>
      <c r="E130" s="255"/>
      <c r="F130" s="256"/>
      <c r="H130" s="21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130" s="244"/>
      <c r="J130" s="244"/>
      <c r="K130" s="244"/>
      <c r="L130" s="244"/>
      <c r="M130" s="245"/>
      <c r="O130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130" s="193"/>
      <c r="Q130" s="193"/>
      <c r="R130" s="193"/>
      <c r="S130" s="193"/>
      <c r="T130" s="194"/>
      <c r="V130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130" s="224"/>
      <c r="X130" s="224"/>
      <c r="Y130" s="224"/>
      <c r="Z130" s="224"/>
      <c r="AA130" s="225"/>
      <c r="AC130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130" s="224"/>
      <c r="AE130" s="224"/>
      <c r="AF130" s="224"/>
      <c r="AG130" s="224"/>
      <c r="AH130" s="225"/>
      <c r="AJ130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130" s="267"/>
      <c r="AL130" s="267"/>
      <c r="AM130" s="267"/>
      <c r="AN130" s="267"/>
      <c r="AO130" s="268"/>
      <c r="AQ130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130" s="224"/>
      <c r="AS130" s="224"/>
      <c r="AT130" s="224"/>
      <c r="AU130" s="224"/>
      <c r="AV130" s="225"/>
      <c r="AX130" s="192" t="str">
        <f>IF($AX$22="","",$AX$22)</f>
        <v>記録は『 スタートラインから距離の短い方の踵 』計測
スタートラインオーバーは『 記録から－（マイナス） 』計測</v>
      </c>
      <c r="AY130" s="193"/>
      <c r="AZ130" s="193"/>
      <c r="BA130" s="194"/>
      <c r="BB130" s="3"/>
      <c r="BC130" s="275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130" s="276"/>
      <c r="BE130" s="276"/>
      <c r="BF130" s="277"/>
      <c r="BH130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130" s="193"/>
      <c r="BJ130" s="193"/>
      <c r="BK130" s="193"/>
      <c r="BL130" s="193"/>
      <c r="BM130" s="194"/>
      <c r="BO130" s="284" t="str">
        <f>IF($BO$22="","",$BO$22)</f>
        <v>『 右手左足立ち と 左手右足立ち 』計測
『 満タンのペットボトル 』計測
ペットボトルは『 必ず触れたまま押す形 』計測</v>
      </c>
      <c r="BP130" s="285"/>
      <c r="BQ130" s="285"/>
      <c r="BR130" s="286"/>
      <c r="BT130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130" s="215"/>
      <c r="BV130" s="215"/>
      <c r="BW130" s="216"/>
      <c r="BY130" s="223" t="str">
        <f>IF($BY$22="","",$BY$22)</f>
        <v>計測は『 人差し指の第２関節がほぼ直角 』になるよう握り幅を調整
計測は『 右左交互 』に実施</v>
      </c>
      <c r="BZ130" s="224"/>
      <c r="CA130" s="224"/>
      <c r="CB130" s="224"/>
      <c r="CC130" s="224"/>
      <c r="CD130" s="225"/>
      <c r="CF130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130" s="365"/>
      <c r="CH130" s="365"/>
      <c r="CI130" s="224" t="str">
        <f>IF($CI$22="","",$CI$22)</f>
        <v>体力測定実施日を基準に年度ではなく『 年 』
選抜の対象は地方を含めず『 全国のみ 』
複数年参加の場合は『 全ての年を記載 』</v>
      </c>
      <c r="CJ130" s="332"/>
      <c r="CK130" s="332"/>
      <c r="CL130" s="332"/>
      <c r="CM130" s="332"/>
      <c r="CN130" s="332"/>
      <c r="CO130" s="332"/>
      <c r="CP130" s="332"/>
      <c r="CQ130" s="333"/>
    </row>
    <row r="131" spans="1:95" ht="30" customHeight="1" x14ac:dyDescent="0.15">
      <c r="A131" s="257"/>
      <c r="B131" s="258"/>
      <c r="C131" s="258"/>
      <c r="D131" s="258"/>
      <c r="E131" s="258"/>
      <c r="F131" s="259"/>
      <c r="H131" s="246"/>
      <c r="I131" s="247"/>
      <c r="J131" s="247"/>
      <c r="K131" s="247"/>
      <c r="L131" s="247"/>
      <c r="M131" s="248"/>
      <c r="O131" s="195"/>
      <c r="P131" s="196"/>
      <c r="Q131" s="196"/>
      <c r="R131" s="196"/>
      <c r="S131" s="196"/>
      <c r="T131" s="197"/>
      <c r="V131" s="226"/>
      <c r="W131" s="227"/>
      <c r="X131" s="227"/>
      <c r="Y131" s="227"/>
      <c r="Z131" s="227"/>
      <c r="AA131" s="228"/>
      <c r="AC131" s="226"/>
      <c r="AD131" s="227"/>
      <c r="AE131" s="227"/>
      <c r="AF131" s="227"/>
      <c r="AG131" s="227"/>
      <c r="AH131" s="228"/>
      <c r="AJ131" s="269"/>
      <c r="AK131" s="270"/>
      <c r="AL131" s="270"/>
      <c r="AM131" s="270"/>
      <c r="AN131" s="270"/>
      <c r="AO131" s="271"/>
      <c r="AQ131" s="226"/>
      <c r="AR131" s="227"/>
      <c r="AS131" s="227"/>
      <c r="AT131" s="227"/>
      <c r="AU131" s="227"/>
      <c r="AV131" s="228"/>
      <c r="AX131" s="195"/>
      <c r="AY131" s="196"/>
      <c r="AZ131" s="196"/>
      <c r="BA131" s="197"/>
      <c r="BB131" s="3"/>
      <c r="BC131" s="278"/>
      <c r="BD131" s="279"/>
      <c r="BE131" s="279"/>
      <c r="BF131" s="280"/>
      <c r="BH131" s="195"/>
      <c r="BI131" s="196"/>
      <c r="BJ131" s="196"/>
      <c r="BK131" s="196"/>
      <c r="BL131" s="196"/>
      <c r="BM131" s="197"/>
      <c r="BO131" s="287"/>
      <c r="BP131" s="288"/>
      <c r="BQ131" s="288"/>
      <c r="BR131" s="289"/>
      <c r="BT131" s="217"/>
      <c r="BU131" s="218"/>
      <c r="BV131" s="218"/>
      <c r="BW131" s="219"/>
      <c r="BY131" s="226"/>
      <c r="BZ131" s="227"/>
      <c r="CA131" s="227"/>
      <c r="CB131" s="227"/>
      <c r="CC131" s="227"/>
      <c r="CD131" s="228"/>
      <c r="CF131" s="366"/>
      <c r="CG131" s="367"/>
      <c r="CH131" s="367"/>
      <c r="CI131" s="335"/>
      <c r="CJ131" s="335"/>
      <c r="CK131" s="335"/>
      <c r="CL131" s="335"/>
      <c r="CM131" s="335"/>
      <c r="CN131" s="335"/>
      <c r="CO131" s="335"/>
      <c r="CP131" s="335"/>
      <c r="CQ131" s="336"/>
    </row>
    <row r="132" spans="1:95" ht="30" customHeight="1" x14ac:dyDescent="0.15">
      <c r="A132" s="260"/>
      <c r="B132" s="261"/>
      <c r="C132" s="261"/>
      <c r="D132" s="261"/>
      <c r="E132" s="261"/>
      <c r="F132" s="262"/>
      <c r="H132" s="249"/>
      <c r="I132" s="250"/>
      <c r="J132" s="250"/>
      <c r="K132" s="250"/>
      <c r="L132" s="250"/>
      <c r="M132" s="251"/>
      <c r="O132" s="198"/>
      <c r="P132" s="199"/>
      <c r="Q132" s="199"/>
      <c r="R132" s="199"/>
      <c r="S132" s="199"/>
      <c r="T132" s="200"/>
      <c r="V132" s="229"/>
      <c r="W132" s="230"/>
      <c r="X132" s="230"/>
      <c r="Y132" s="230"/>
      <c r="Z132" s="230"/>
      <c r="AA132" s="231"/>
      <c r="AC132" s="229"/>
      <c r="AD132" s="230"/>
      <c r="AE132" s="230"/>
      <c r="AF132" s="230"/>
      <c r="AG132" s="230"/>
      <c r="AH132" s="231"/>
      <c r="AJ132" s="272"/>
      <c r="AK132" s="273"/>
      <c r="AL132" s="273"/>
      <c r="AM132" s="273"/>
      <c r="AN132" s="273"/>
      <c r="AO132" s="274"/>
      <c r="AQ132" s="229"/>
      <c r="AR132" s="230"/>
      <c r="AS132" s="230"/>
      <c r="AT132" s="230"/>
      <c r="AU132" s="230"/>
      <c r="AV132" s="231"/>
      <c r="AX132" s="198"/>
      <c r="AY132" s="199"/>
      <c r="AZ132" s="199"/>
      <c r="BA132" s="200"/>
      <c r="BB132" s="3"/>
      <c r="BC132" s="281"/>
      <c r="BD132" s="282"/>
      <c r="BE132" s="282"/>
      <c r="BF132" s="283"/>
      <c r="BH132" s="198"/>
      <c r="BI132" s="199"/>
      <c r="BJ132" s="199"/>
      <c r="BK132" s="199"/>
      <c r="BL132" s="199"/>
      <c r="BM132" s="200"/>
      <c r="BO132" s="290"/>
      <c r="BP132" s="291"/>
      <c r="BQ132" s="291"/>
      <c r="BR132" s="292"/>
      <c r="BT132" s="220"/>
      <c r="BU132" s="221"/>
      <c r="BV132" s="221"/>
      <c r="BW132" s="222"/>
      <c r="BY132" s="229"/>
      <c r="BZ132" s="230"/>
      <c r="CA132" s="230"/>
      <c r="CB132" s="230"/>
      <c r="CC132" s="230"/>
      <c r="CD132" s="231"/>
      <c r="CF132" s="368"/>
      <c r="CG132" s="369"/>
      <c r="CH132" s="369"/>
      <c r="CI132" s="338"/>
      <c r="CJ132" s="338"/>
      <c r="CK132" s="338"/>
      <c r="CL132" s="338"/>
      <c r="CM132" s="338"/>
      <c r="CN132" s="338"/>
      <c r="CO132" s="338"/>
      <c r="CP132" s="338"/>
      <c r="CQ132" s="339"/>
    </row>
    <row r="133" spans="1:95" ht="30" customHeight="1" x14ac:dyDescent="0.15">
      <c r="A133" s="154" t="str">
        <f>IF($A$25="","",$A$25)</f>
        <v>Copyright(C) KCG：Komuro Consulting Group　CEO　小室匡史 ／ Masashi KOMURO. All Rights Reserved.</v>
      </c>
      <c r="B133" s="154"/>
      <c r="C133" s="154"/>
      <c r="D133" s="154"/>
      <c r="E133" s="154"/>
      <c r="F133" s="154"/>
      <c r="H133" s="154" t="str">
        <f>IF($A$25="","",$A$25)</f>
        <v>Copyright(C) KCG：Komuro Consulting Group　CEO　小室匡史 ／ Masashi KOMURO. All Rights Reserved.</v>
      </c>
      <c r="I133" s="154"/>
      <c r="J133" s="154"/>
      <c r="K133" s="154"/>
      <c r="L133" s="154"/>
      <c r="M133" s="154"/>
      <c r="O133" s="154" t="str">
        <f>IF($A$25="","",$A$25)</f>
        <v>Copyright(C) KCG：Komuro Consulting Group　CEO　小室匡史 ／ Masashi KOMURO. All Rights Reserved.</v>
      </c>
      <c r="P133" s="154"/>
      <c r="Q133" s="154"/>
      <c r="R133" s="154"/>
      <c r="S133" s="154"/>
      <c r="T133" s="154"/>
      <c r="V133" s="154" t="str">
        <f>IF($A$25="","",$A$25)</f>
        <v>Copyright(C) KCG：Komuro Consulting Group　CEO　小室匡史 ／ Masashi KOMURO. All Rights Reserved.</v>
      </c>
      <c r="W133" s="154"/>
      <c r="X133" s="154"/>
      <c r="Y133" s="154"/>
      <c r="Z133" s="154"/>
      <c r="AA133" s="154"/>
      <c r="AC133" s="154" t="str">
        <f>IF($A$25="","",$A$25)</f>
        <v>Copyright(C) KCG：Komuro Consulting Group　CEO　小室匡史 ／ Masashi KOMURO. All Rights Reserved.</v>
      </c>
      <c r="AD133" s="154"/>
      <c r="AE133" s="154"/>
      <c r="AF133" s="154"/>
      <c r="AG133" s="154"/>
      <c r="AH133" s="154"/>
      <c r="AJ133" s="154" t="str">
        <f>IF($A$25="","",$A$25)</f>
        <v>Copyright(C) KCG：Komuro Consulting Group　CEO　小室匡史 ／ Masashi KOMURO. All Rights Reserved.</v>
      </c>
      <c r="AK133" s="154"/>
      <c r="AL133" s="154"/>
      <c r="AM133" s="154"/>
      <c r="AN133" s="154"/>
      <c r="AO133" s="154"/>
      <c r="AQ133" s="154" t="str">
        <f>IF($A$25="","",$A$25)</f>
        <v>Copyright(C) KCG：Komuro Consulting Group　CEO　小室匡史 ／ Masashi KOMURO. All Rights Reserved.</v>
      </c>
      <c r="AR133" s="154"/>
      <c r="AS133" s="154"/>
      <c r="AT133" s="154"/>
      <c r="AU133" s="154"/>
      <c r="AV133" s="154"/>
      <c r="AX133" s="154" t="str">
        <f>IF($A$25="","",$A$25)</f>
        <v>Copyright(C) KCG：Komuro Consulting Group　CEO　小室匡史 ／ Masashi KOMURO. All Rights Reserved.</v>
      </c>
      <c r="AY133" s="154"/>
      <c r="AZ133" s="154"/>
      <c r="BA133" s="154"/>
      <c r="BB133" s="3"/>
      <c r="BC133" s="154" t="str">
        <f>IF($A$25="","",$A$25)</f>
        <v>Copyright(C) KCG：Komuro Consulting Group　CEO　小室匡史 ／ Masashi KOMURO. All Rights Reserved.</v>
      </c>
      <c r="BD133" s="154"/>
      <c r="BE133" s="154"/>
      <c r="BF133" s="154"/>
      <c r="BH133" s="154" t="str">
        <f>IF($A$25="","",$A$25)</f>
        <v>Copyright(C) KCG：Komuro Consulting Group　CEO　小室匡史 ／ Masashi KOMURO. All Rights Reserved.</v>
      </c>
      <c r="BI133" s="154"/>
      <c r="BJ133" s="154"/>
      <c r="BK133" s="154"/>
      <c r="BL133" s="154"/>
      <c r="BM133" s="154"/>
      <c r="BO133" s="154" t="str">
        <f>IF($A$25="","",$A$25)</f>
        <v>Copyright(C) KCG：Komuro Consulting Group　CEO　小室匡史 ／ Masashi KOMURO. All Rights Reserved.</v>
      </c>
      <c r="BP133" s="154"/>
      <c r="BQ133" s="154"/>
      <c r="BR133" s="154"/>
      <c r="BT133" s="154" t="str">
        <f>IF($A$25="","",$A$25)</f>
        <v>Copyright(C) KCG：Komuro Consulting Group　CEO　小室匡史 ／ Masashi KOMURO. All Rights Reserved.</v>
      </c>
      <c r="BU133" s="154"/>
      <c r="BV133" s="154"/>
      <c r="BW133" s="154"/>
      <c r="BY133" s="154" t="str">
        <f>IF($A$25="","",$A$25)</f>
        <v>Copyright(C) KCG：Komuro Consulting Group　CEO　小室匡史 ／ Masashi KOMURO. All Rights Reserved.</v>
      </c>
      <c r="BZ133" s="154"/>
      <c r="CA133" s="154"/>
      <c r="CB133" s="154"/>
      <c r="CC133" s="154"/>
      <c r="CD133" s="154"/>
      <c r="CF133" s="154" t="str">
        <f>IF($A$25="","",$A$25)</f>
        <v>Copyright(C) KCG：Komuro Consulting Group　CEO　小室匡史 ／ Masashi KOMURO. All Rights Reserved.</v>
      </c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</row>
    <row r="134" spans="1:95" ht="30" customHeight="1" x14ac:dyDescent="0.15">
      <c r="A134" s="170" t="str">
        <f>IF(入力!$C$4&lt;=0,"",IF(入力!$C$4=1,"",IF(入力!$C$4=2,"",IF(入力!$C$4=3,"",IF(入力!$C$4=4,"",IF(入力!$C$4=5,"⑤　／　⑤",IF(入力!$C$4=6,"⑤　／　⑥",IF(入力!$C$4=7,"⑤　／　⑦",IF(入力!$C$4=8,"⑤　／　⑧",IF(入力!$C$4=9,"⑤　／　⑨",IF(入力!$C$4=10,"⑤　／　⑩","")))))))))))</f>
        <v>⑤　／　⑩</v>
      </c>
      <c r="B134" s="170"/>
      <c r="C134" s="170"/>
      <c r="D134" s="170"/>
      <c r="E134" s="170"/>
      <c r="F134" s="170"/>
      <c r="H134" s="170" t="str">
        <f>IF($A$134="","",$A$134)</f>
        <v>⑤　／　⑩</v>
      </c>
      <c r="I134" s="170"/>
      <c r="J134" s="170"/>
      <c r="K134" s="170"/>
      <c r="L134" s="170"/>
      <c r="M134" s="170"/>
      <c r="O134" s="170" t="str">
        <f>IF($A$134="","",$A$134)</f>
        <v>⑤　／　⑩</v>
      </c>
      <c r="P134" s="170"/>
      <c r="Q134" s="170"/>
      <c r="R134" s="170"/>
      <c r="S134" s="170"/>
      <c r="T134" s="170"/>
      <c r="V134" s="170" t="str">
        <f>IF($A$134="","",$A$134)</f>
        <v>⑤　／　⑩</v>
      </c>
      <c r="W134" s="170"/>
      <c r="X134" s="170"/>
      <c r="Y134" s="170"/>
      <c r="Z134" s="170"/>
      <c r="AA134" s="170"/>
      <c r="AC134" s="170" t="str">
        <f>IF($A$134="","",$A$134)</f>
        <v>⑤　／　⑩</v>
      </c>
      <c r="AD134" s="170"/>
      <c r="AE134" s="170"/>
      <c r="AF134" s="170"/>
      <c r="AG134" s="170"/>
      <c r="AH134" s="170"/>
      <c r="AJ134" s="170" t="str">
        <f>IF($A$134="","",$A$134)</f>
        <v>⑤　／　⑩</v>
      </c>
      <c r="AK134" s="170"/>
      <c r="AL134" s="170"/>
      <c r="AM134" s="170"/>
      <c r="AN134" s="170"/>
      <c r="AO134" s="170"/>
      <c r="AQ134" s="170" t="str">
        <f>IF($A$134="","",$A$134)</f>
        <v>⑤　／　⑩</v>
      </c>
      <c r="AR134" s="170"/>
      <c r="AS134" s="170"/>
      <c r="AT134" s="170"/>
      <c r="AU134" s="170"/>
      <c r="AV134" s="170"/>
      <c r="AX134" s="170" t="str">
        <f>IF($A$134="","",$A$134)</f>
        <v>⑤　／　⑩</v>
      </c>
      <c r="AY134" s="170"/>
      <c r="AZ134" s="170"/>
      <c r="BA134" s="170"/>
      <c r="BB134" s="3"/>
      <c r="BC134" s="170" t="str">
        <f>IF($A$134="","",$A$134)</f>
        <v>⑤　／　⑩</v>
      </c>
      <c r="BD134" s="170"/>
      <c r="BE134" s="170"/>
      <c r="BF134" s="170"/>
      <c r="BH134" s="170" t="str">
        <f>IF($A$134="","",$A$134)</f>
        <v>⑤　／　⑩</v>
      </c>
      <c r="BI134" s="170"/>
      <c r="BJ134" s="170"/>
      <c r="BK134" s="170"/>
      <c r="BL134" s="170"/>
      <c r="BM134" s="170"/>
      <c r="BO134" s="170" t="str">
        <f>IF($A$134="","",$A$134)</f>
        <v>⑤　／　⑩</v>
      </c>
      <c r="BP134" s="170"/>
      <c r="BQ134" s="170"/>
      <c r="BR134" s="170"/>
      <c r="BT134" s="170" t="str">
        <f>IF($A$134="","",$A$134)</f>
        <v>⑤　／　⑩</v>
      </c>
      <c r="BU134" s="170"/>
      <c r="BV134" s="170"/>
      <c r="BW134" s="170"/>
      <c r="BY134" s="170" t="str">
        <f>IF($A$134="","",$A$134)</f>
        <v>⑤　／　⑩</v>
      </c>
      <c r="BZ134" s="170"/>
      <c r="CA134" s="170"/>
      <c r="CB134" s="170"/>
      <c r="CC134" s="170"/>
      <c r="CD134" s="170"/>
      <c r="CF134" s="170" t="str">
        <f>IF($A$134="","",$A$134)</f>
        <v>⑤　／　⑩</v>
      </c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</row>
    <row r="135" spans="1:95" x14ac:dyDescent="0.15">
      <c r="BB135" s="2"/>
    </row>
    <row r="136" spans="1:95" ht="30" customHeight="1" x14ac:dyDescent="0.15">
      <c r="A136" s="177" t="str">
        <f>IF($A$1="","",$A$1)</f>
        <v>ふりがな　・　生年月日　・　身長　・　体重</v>
      </c>
      <c r="B136" s="177"/>
      <c r="C136" s="177"/>
      <c r="D136" s="177"/>
      <c r="E136" s="177"/>
      <c r="F136" s="177"/>
      <c r="H136" s="177" t="str">
        <f>IF($H$1="","",$H$1)</f>
        <v>ポジション　・　上腕背部皮脂厚　・　肩甲骨下角皮脂厚</v>
      </c>
      <c r="I136" s="177"/>
      <c r="J136" s="177"/>
      <c r="K136" s="177"/>
      <c r="L136" s="177"/>
      <c r="M136" s="177"/>
      <c r="O136" s="177" t="str">
        <f>IF($O$1="","",$O$1)</f>
        <v>都道府県　・　利き腕　・　指高 （ 片手　・　両手 ）</v>
      </c>
      <c r="P136" s="177"/>
      <c r="Q136" s="177"/>
      <c r="R136" s="177"/>
      <c r="S136" s="177"/>
      <c r="T136" s="177"/>
      <c r="V136" s="177" t="str">
        <f>IF($V$1="","",$V$1)</f>
        <v>20ｍスプリント</v>
      </c>
      <c r="W136" s="177"/>
      <c r="X136" s="177"/>
      <c r="Y136" s="177"/>
      <c r="Z136" s="177"/>
      <c r="AA136" s="177"/>
      <c r="AC136" s="177" t="str">
        <f>IF($AC$1="","",$AC$1)</f>
        <v>プロアジリティー</v>
      </c>
      <c r="AD136" s="177"/>
      <c r="AE136" s="177"/>
      <c r="AF136" s="177"/>
      <c r="AG136" s="177"/>
      <c r="AH136" s="177"/>
      <c r="AJ136" s="177" t="str">
        <f>IF($AJ$1="","",$AJ$1)</f>
        <v>垂直跳び　・　ランニングジャンプ</v>
      </c>
      <c r="AK136" s="177"/>
      <c r="AL136" s="177"/>
      <c r="AM136" s="177"/>
      <c r="AN136" s="177"/>
      <c r="AO136" s="177"/>
      <c r="AQ136" s="177" t="str">
        <f>IF($AQ$1="","",$AQ$1)</f>
        <v>ブロックジャンプクロスオーバー</v>
      </c>
      <c r="AR136" s="177"/>
      <c r="AS136" s="177"/>
      <c r="AT136" s="177"/>
      <c r="AU136" s="177"/>
      <c r="AV136" s="177"/>
      <c r="AX136" s="177" t="str">
        <f>IF($AX$1="","",$AX$1)</f>
        <v>両脚３回跳</v>
      </c>
      <c r="AY136" s="177"/>
      <c r="AZ136" s="177"/>
      <c r="BA136" s="177"/>
      <c r="BB136" s="1"/>
      <c r="BC136" s="177" t="str">
        <f>IF($BC$1="","",$BC$1)</f>
        <v>オーバーヘッドスロー</v>
      </c>
      <c r="BD136" s="177"/>
      <c r="BE136" s="177"/>
      <c r="BF136" s="177"/>
      <c r="BH136" s="177" t="str">
        <f>IF($BH$1="","",$BH$1)</f>
        <v>バッククラッチ　・　開脚テスト　・　立位体前屈</v>
      </c>
      <c r="BI136" s="177"/>
      <c r="BJ136" s="177"/>
      <c r="BK136" s="177"/>
      <c r="BL136" s="177"/>
      <c r="BM136" s="177"/>
      <c r="BO136" s="177" t="str">
        <f>IF($BO$1="","",$BO$1)</f>
        <v>片脚ファンクショナルリーチ</v>
      </c>
      <c r="BP136" s="177"/>
      <c r="BQ136" s="177"/>
      <c r="BR136" s="177"/>
      <c r="BT136" s="177" t="str">
        <f>IF($BT$1="","",$BT$1)</f>
        <v>YO-YO　テスト　・　30秒シットアップ</v>
      </c>
      <c r="BU136" s="177"/>
      <c r="BV136" s="177"/>
      <c r="BW136" s="177"/>
      <c r="BY136" s="177" t="str">
        <f>IF($BY$1="","",$BY$1)</f>
        <v>握力 （ 右　・　左 ）</v>
      </c>
      <c r="BZ136" s="177"/>
      <c r="CA136" s="177"/>
      <c r="CB136" s="177"/>
      <c r="CC136" s="177"/>
      <c r="CD136" s="177"/>
      <c r="CF136" s="177" t="str">
        <f>IF($CF$1="","",$CF$1)</f>
        <v>キャリア（選出歴）</v>
      </c>
      <c r="CG136" s="177"/>
      <c r="CH136" s="177"/>
      <c r="CI136" s="177"/>
      <c r="CJ136" s="177"/>
      <c r="CK136" s="177"/>
      <c r="CL136" s="177"/>
      <c r="CM136" s="177"/>
      <c r="CN136" s="177"/>
      <c r="CO136" s="177"/>
      <c r="CP136" s="177"/>
      <c r="CQ136" s="177"/>
    </row>
    <row r="137" spans="1:95" ht="30" customHeight="1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6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</row>
    <row r="138" spans="1:95" ht="30" customHeight="1" x14ac:dyDescent="0.15">
      <c r="A138" s="13"/>
      <c r="B138" s="14" t="str">
        <f>$B$3</f>
        <v/>
      </c>
      <c r="C138" s="13"/>
      <c r="D138" s="15" t="str">
        <f>IF($D$3="","",$D$3)</f>
        <v>記入者</v>
      </c>
      <c r="E138" s="16"/>
      <c r="F138" s="16"/>
      <c r="G138" s="13"/>
      <c r="H138" s="13"/>
      <c r="I138" s="14" t="str">
        <f>$B$3</f>
        <v/>
      </c>
      <c r="J138" s="13"/>
      <c r="K138" s="15" t="str">
        <f>$D$3</f>
        <v>記入者</v>
      </c>
      <c r="L138" s="16"/>
      <c r="M138" s="16"/>
      <c r="N138" s="13"/>
      <c r="O138" s="13"/>
      <c r="P138" s="14" t="str">
        <f>$B$3</f>
        <v/>
      </c>
      <c r="Q138" s="14"/>
      <c r="R138" s="15" t="str">
        <f>$D$3</f>
        <v>記入者</v>
      </c>
      <c r="S138" s="16"/>
      <c r="T138" s="16"/>
      <c r="U138" s="13"/>
      <c r="V138" s="13"/>
      <c r="W138" s="14" t="str">
        <f>$B$3</f>
        <v/>
      </c>
      <c r="X138" s="13"/>
      <c r="Y138" s="15" t="str">
        <f>$D$3</f>
        <v>記入者</v>
      </c>
      <c r="Z138" s="16"/>
      <c r="AA138" s="16"/>
      <c r="AB138" s="13"/>
      <c r="AC138" s="13"/>
      <c r="AD138" s="14" t="str">
        <f>$B$3</f>
        <v/>
      </c>
      <c r="AE138" s="15"/>
      <c r="AF138" s="15" t="s">
        <v>25</v>
      </c>
      <c r="AG138" s="64"/>
      <c r="AH138" s="16"/>
      <c r="AI138" s="13"/>
      <c r="AJ138" s="13"/>
      <c r="AK138" s="14" t="str">
        <f>$B$3</f>
        <v/>
      </c>
      <c r="AL138" s="13"/>
      <c r="AM138" s="15" t="s">
        <v>8</v>
      </c>
      <c r="AN138" s="16"/>
      <c r="AO138" s="16"/>
      <c r="AP138" s="13"/>
      <c r="AQ138" s="13"/>
      <c r="AR138" s="14" t="str">
        <f>$B$3</f>
        <v/>
      </c>
      <c r="AS138" s="13"/>
      <c r="AT138" s="15" t="s">
        <v>8</v>
      </c>
      <c r="AU138" s="16"/>
      <c r="AV138" s="16"/>
      <c r="AW138" s="13"/>
      <c r="AX138" s="13"/>
      <c r="AY138" s="14" t="str">
        <f>$B$3</f>
        <v/>
      </c>
      <c r="AZ138" s="15" t="s">
        <v>25</v>
      </c>
      <c r="BA138" s="16"/>
      <c r="BB138" s="63"/>
      <c r="BC138" s="13"/>
      <c r="BD138" s="14" t="str">
        <f>$B$3</f>
        <v/>
      </c>
      <c r="BE138" s="15" t="s">
        <v>25</v>
      </c>
      <c r="BF138" s="16"/>
      <c r="BG138" s="13"/>
      <c r="BH138" s="13"/>
      <c r="BI138" s="14" t="str">
        <f>$B$3</f>
        <v/>
      </c>
      <c r="BJ138" s="13"/>
      <c r="BK138" s="15" t="s">
        <v>8</v>
      </c>
      <c r="BL138" s="16"/>
      <c r="BM138" s="16"/>
      <c r="BN138" s="13"/>
      <c r="BO138" s="13"/>
      <c r="BP138" s="14" t="str">
        <f>$B$3</f>
        <v/>
      </c>
      <c r="BQ138" s="15" t="s">
        <v>25</v>
      </c>
      <c r="BR138" s="16"/>
      <c r="BS138" s="13"/>
      <c r="BT138" s="13"/>
      <c r="BU138" s="14" t="str">
        <f>$B$3</f>
        <v/>
      </c>
      <c r="BV138" s="15" t="s">
        <v>25</v>
      </c>
      <c r="BW138" s="16"/>
      <c r="BX138" s="13"/>
      <c r="BY138" s="13"/>
      <c r="BZ138" s="14" t="str">
        <f>$B$3</f>
        <v/>
      </c>
      <c r="CA138" s="13"/>
      <c r="CB138" s="15" t="s">
        <v>8</v>
      </c>
      <c r="CC138" s="16"/>
      <c r="CD138" s="16"/>
      <c r="CE138" s="13"/>
      <c r="CF138" s="13"/>
      <c r="CG138" s="14" t="str">
        <f>$B$3</f>
        <v/>
      </c>
      <c r="CH138" s="13"/>
      <c r="CI138" s="13"/>
      <c r="CJ138" s="13"/>
      <c r="CK138" s="13"/>
      <c r="CL138" s="13"/>
      <c r="CM138" s="380" t="s">
        <v>8</v>
      </c>
      <c r="CN138" s="380"/>
      <c r="CO138" s="16"/>
      <c r="CP138" s="16"/>
      <c r="CQ138" s="16"/>
    </row>
    <row r="139" spans="1:95" ht="30" customHeight="1" thickBo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6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</row>
    <row r="140" spans="1:95" ht="30" customHeight="1" x14ac:dyDescent="0.15">
      <c r="A140" s="161" t="str">
        <f>IF($A$5="","",$A$5)</f>
        <v>no.</v>
      </c>
      <c r="B140" s="158" t="str">
        <f>IF($B$5="","",$B$5)</f>
        <v>氏名</v>
      </c>
      <c r="C140" s="252" t="str">
        <f>IF($C$5="","",$C$5)</f>
        <v>ふりがな</v>
      </c>
      <c r="D140" s="178" t="str">
        <f>IF($D$5="","",$D$5)</f>
        <v>生年月日</v>
      </c>
      <c r="E140" s="181" t="str">
        <f>IF($E$5="","",$E$5)</f>
        <v>形態</v>
      </c>
      <c r="F140" s="182"/>
      <c r="G140" s="13"/>
      <c r="H140" s="161" t="str">
        <f>IF($H$5="","",$H$5)</f>
        <v>no.</v>
      </c>
      <c r="I140" s="158" t="str">
        <f>IF($I$5="","",$I$5)</f>
        <v>氏名</v>
      </c>
      <c r="J140" s="210" t="str">
        <f>IF($J$5="","",$J$5)</f>
        <v>ポジション</v>
      </c>
      <c r="K140" s="211"/>
      <c r="L140" s="181" t="str">
        <f>IF($L$5="","",$L$5)</f>
        <v>形態</v>
      </c>
      <c r="M140" s="182"/>
      <c r="N140" s="13"/>
      <c r="O140" s="161" t="str">
        <f>IF($O$5="","",$O$5)</f>
        <v>no.</v>
      </c>
      <c r="P140" s="158" t="str">
        <f>IF($P$5="","",$P$5)</f>
        <v>氏名</v>
      </c>
      <c r="Q140" s="158" t="str">
        <f>IF($Q$5="","",$Q$5)</f>
        <v>都道府県</v>
      </c>
      <c r="R140" s="178" t="str">
        <f>IF($R$5="","",$R$5)</f>
        <v>利き腕</v>
      </c>
      <c r="S140" s="181" t="str">
        <f>IF($S$5="","",$S$5)</f>
        <v>形態</v>
      </c>
      <c r="T140" s="182"/>
      <c r="U140" s="13"/>
      <c r="V140" s="161" t="str">
        <f>IF($V$5="","",$V$5)</f>
        <v>no.</v>
      </c>
      <c r="W140" s="158" t="str">
        <f>IF($W$5="","",$W$5)</f>
        <v>氏名</v>
      </c>
      <c r="X140" s="297" t="str">
        <f>IF($X$5="","",$X$5)</f>
        <v>スピード</v>
      </c>
      <c r="Y140" s="298"/>
      <c r="Z140" s="298"/>
      <c r="AA140" s="299"/>
      <c r="AB140" s="13"/>
      <c r="AC140" s="161" t="str">
        <f>IF($AC$5="","",$AC$5)</f>
        <v>no.</v>
      </c>
      <c r="AD140" s="158" t="str">
        <f>IF($AD$5="","",$AD$5)</f>
        <v>氏名</v>
      </c>
      <c r="AE140" s="311" t="str">
        <f>IF($AE$5="","",$AE$5)</f>
        <v>敏捷性</v>
      </c>
      <c r="AF140" s="312"/>
      <c r="AG140" s="312"/>
      <c r="AH140" s="313"/>
      <c r="AI140" s="13"/>
      <c r="AJ140" s="161" t="str">
        <f>IF($AJ$5="","",$AJ$5)</f>
        <v>no.</v>
      </c>
      <c r="AK140" s="158" t="str">
        <f>IF($AK$5="","",$AK$5)</f>
        <v>氏名</v>
      </c>
      <c r="AL140" s="205" t="str">
        <f>IF($AL$5="","",$AL$5)</f>
        <v>パワー</v>
      </c>
      <c r="AM140" s="187"/>
      <c r="AN140" s="187"/>
      <c r="AO140" s="188"/>
      <c r="AP140" s="13"/>
      <c r="AQ140" s="161" t="str">
        <f>IF($AQ$5="","",$AQ$5)</f>
        <v>no.</v>
      </c>
      <c r="AR140" s="158" t="str">
        <f>IF($AR$5="","",$AR$5)</f>
        <v>氏名</v>
      </c>
      <c r="AS140" s="205" t="str">
        <f>IF($AS$5="","",$AS$5)</f>
        <v>パワー</v>
      </c>
      <c r="AT140" s="187"/>
      <c r="AU140" s="187"/>
      <c r="AV140" s="188"/>
      <c r="AW140" s="13"/>
      <c r="AX140" s="161" t="str">
        <f>IF($AX$5="","",$AX$5)</f>
        <v>no.</v>
      </c>
      <c r="AY140" s="167" t="str">
        <f>IF($AY$5="","",$AY$5)</f>
        <v>氏名</v>
      </c>
      <c r="AZ140" s="187" t="str">
        <f>IF($AZ$5="","",$AZ$5)</f>
        <v>パワー</v>
      </c>
      <c r="BA140" s="188"/>
      <c r="BB140" s="65"/>
      <c r="BC140" s="161" t="str">
        <f>IF($BC$5="","",$BC$5)</f>
        <v>no.</v>
      </c>
      <c r="BD140" s="167" t="str">
        <f>IF($BD$5="","",$BD$5)</f>
        <v>氏名</v>
      </c>
      <c r="BE140" s="187" t="str">
        <f>IF($BE$5="","",$BE$5)</f>
        <v>パワー</v>
      </c>
      <c r="BF140" s="188"/>
      <c r="BG140" s="13"/>
      <c r="BH140" s="161" t="str">
        <f>IF($BH$5="","",$BH$5)</f>
        <v>no.</v>
      </c>
      <c r="BI140" s="158" t="str">
        <f>IF($BI$5="","",$BI$5)</f>
        <v>氏名</v>
      </c>
      <c r="BJ140" s="189" t="str">
        <f>IF($BJ$5="","",$BJ$5)</f>
        <v>柔軟性</v>
      </c>
      <c r="BK140" s="190"/>
      <c r="BL140" s="190"/>
      <c r="BM140" s="191"/>
      <c r="BN140" s="13"/>
      <c r="BO140" s="161" t="str">
        <f>IF($BO$5="","",$BO$5)</f>
        <v>no.</v>
      </c>
      <c r="BP140" s="167" t="str">
        <f>IF($BP$5="","",$BP$5)</f>
        <v>氏名</v>
      </c>
      <c r="BQ140" s="189" t="str">
        <f>IF($BQ$5="","",$BQ$5)</f>
        <v>柔軟性</v>
      </c>
      <c r="BR140" s="191"/>
      <c r="BS140" s="13"/>
      <c r="BT140" s="161" t="str">
        <f>IF($BT$5="","",$BT$5)</f>
        <v>no.</v>
      </c>
      <c r="BU140" s="167" t="str">
        <f>IF($BU$5="","",$BU$5)</f>
        <v>氏名</v>
      </c>
      <c r="BV140" s="303" t="str">
        <f>IF($BV$5="","",$BV$5)</f>
        <v>持久力</v>
      </c>
      <c r="BW140" s="304"/>
      <c r="BX140" s="13"/>
      <c r="BY140" s="161" t="str">
        <f>IF($BY$5="","",$BY$5)</f>
        <v>no.</v>
      </c>
      <c r="BZ140" s="167" t="str">
        <f>IF($BZ$5="","",$BZ$5)</f>
        <v>氏名</v>
      </c>
      <c r="CA140" s="172" t="str">
        <f>IF($CA$5="","",$CA$5)</f>
        <v>筋力</v>
      </c>
      <c r="CB140" s="172"/>
      <c r="CC140" s="172"/>
      <c r="CD140" s="173"/>
      <c r="CE140" s="13"/>
      <c r="CF140" s="161" t="str">
        <f>IF($CF$5="","",$CF$5)</f>
        <v>no.</v>
      </c>
      <c r="CG140" s="167" t="str">
        <f>IF($CG$5="","",$CG$5)</f>
        <v>氏名</v>
      </c>
      <c r="CH140" s="171" t="str">
        <f>IF($CH$5="","",$CH$5)</f>
        <v>カテゴリー</v>
      </c>
      <c r="CI140" s="172"/>
      <c r="CJ140" s="172"/>
      <c r="CK140" s="172"/>
      <c r="CL140" s="172"/>
      <c r="CM140" s="172"/>
      <c r="CN140" s="172"/>
      <c r="CO140" s="172"/>
      <c r="CP140" s="172"/>
      <c r="CQ140" s="173"/>
    </row>
    <row r="141" spans="1:95" ht="30" customHeight="1" x14ac:dyDescent="0.15">
      <c r="A141" s="162"/>
      <c r="B141" s="159"/>
      <c r="C141" s="253"/>
      <c r="D141" s="179"/>
      <c r="E141" s="183"/>
      <c r="F141" s="184"/>
      <c r="G141" s="13"/>
      <c r="H141" s="162"/>
      <c r="I141" s="159"/>
      <c r="J141" s="163"/>
      <c r="K141" s="212"/>
      <c r="L141" s="183"/>
      <c r="M141" s="184"/>
      <c r="N141" s="13"/>
      <c r="O141" s="162"/>
      <c r="P141" s="159"/>
      <c r="Q141" s="159"/>
      <c r="R141" s="179"/>
      <c r="S141" s="183"/>
      <c r="T141" s="184"/>
      <c r="U141" s="13"/>
      <c r="V141" s="162"/>
      <c r="W141" s="159"/>
      <c r="X141" s="300"/>
      <c r="Y141" s="301"/>
      <c r="Z141" s="301"/>
      <c r="AA141" s="302"/>
      <c r="AB141" s="13"/>
      <c r="AC141" s="162"/>
      <c r="AD141" s="159"/>
      <c r="AE141" s="314"/>
      <c r="AF141" s="315"/>
      <c r="AG141" s="315"/>
      <c r="AH141" s="316"/>
      <c r="AI141" s="13"/>
      <c r="AJ141" s="162"/>
      <c r="AK141" s="159"/>
      <c r="AL141" s="238" t="str">
        <f>IF($AL$6="","",$AL$6)</f>
        <v>下肢</v>
      </c>
      <c r="AM141" s="239"/>
      <c r="AN141" s="239"/>
      <c r="AO141" s="240"/>
      <c r="AP141" s="13"/>
      <c r="AQ141" s="162"/>
      <c r="AR141" s="159"/>
      <c r="AS141" s="238" t="str">
        <f>IF($AS$6="","",$AS$6)</f>
        <v>下肢</v>
      </c>
      <c r="AT141" s="239"/>
      <c r="AU141" s="239"/>
      <c r="AV141" s="240"/>
      <c r="AW141" s="13"/>
      <c r="AX141" s="162"/>
      <c r="AY141" s="168"/>
      <c r="AZ141" s="239" t="str">
        <f>IF($AZ$6="","",$AZ$6)</f>
        <v>下肢</v>
      </c>
      <c r="BA141" s="240"/>
      <c r="BB141" s="65"/>
      <c r="BC141" s="162"/>
      <c r="BD141" s="168"/>
      <c r="BE141" s="239" t="str">
        <f>IF($BE$6="","",$BE$6)</f>
        <v>上肢</v>
      </c>
      <c r="BF141" s="240"/>
      <c r="BG141" s="13"/>
      <c r="BH141" s="162"/>
      <c r="BI141" s="159"/>
      <c r="BJ141" s="241" t="str">
        <f>IF($BJ$6="","",$BJ$6)</f>
        <v>肩関節</v>
      </c>
      <c r="BK141" s="242"/>
      <c r="BL141" s="241" t="s">
        <v>33</v>
      </c>
      <c r="BM141" s="243"/>
      <c r="BN141" s="13"/>
      <c r="BO141" s="162"/>
      <c r="BP141" s="168"/>
      <c r="BQ141" s="241" t="str">
        <f>IF($BQ$6="","",$BQ$6)</f>
        <v>動的</v>
      </c>
      <c r="BR141" s="243"/>
      <c r="BS141" s="13"/>
      <c r="BT141" s="162"/>
      <c r="BU141" s="168"/>
      <c r="BV141" s="305"/>
      <c r="BW141" s="306"/>
      <c r="BX141" s="13"/>
      <c r="BY141" s="162"/>
      <c r="BZ141" s="168"/>
      <c r="CA141" s="175"/>
      <c r="CB141" s="175"/>
      <c r="CC141" s="175"/>
      <c r="CD141" s="176"/>
      <c r="CE141" s="13"/>
      <c r="CF141" s="162"/>
      <c r="CG141" s="168"/>
      <c r="CH141" s="174"/>
      <c r="CI141" s="175"/>
      <c r="CJ141" s="175"/>
      <c r="CK141" s="175"/>
      <c r="CL141" s="175"/>
      <c r="CM141" s="175"/>
      <c r="CN141" s="175"/>
      <c r="CO141" s="175"/>
      <c r="CP141" s="175"/>
      <c r="CQ141" s="176"/>
    </row>
    <row r="142" spans="1:95" ht="30" customHeight="1" x14ac:dyDescent="0.15">
      <c r="A142" s="162"/>
      <c r="B142" s="159"/>
      <c r="C142" s="253"/>
      <c r="D142" s="180"/>
      <c r="E142" s="17" t="str">
        <f>IF($E$7="","",$E$7)</f>
        <v>身長</v>
      </c>
      <c r="F142" s="18" t="str">
        <f>IF($F$7="","",$F$7)</f>
        <v>体重</v>
      </c>
      <c r="G142" s="13"/>
      <c r="H142" s="162"/>
      <c r="I142" s="159"/>
      <c r="J142" s="163"/>
      <c r="K142" s="212"/>
      <c r="L142" s="37" t="str">
        <f>IF($L$7="","",$L$7)</f>
        <v>上腕背部皮脂厚</v>
      </c>
      <c r="M142" s="38" t="str">
        <f>IF($M$7="","",$M$7)</f>
        <v>肩甲骨下角皮脂厚</v>
      </c>
      <c r="N142" s="13"/>
      <c r="O142" s="162"/>
      <c r="P142" s="159"/>
      <c r="Q142" s="159"/>
      <c r="R142" s="180"/>
      <c r="S142" s="185" t="str">
        <f>IF($S$7="","",$S$7)</f>
        <v>指高</v>
      </c>
      <c r="T142" s="186"/>
      <c r="U142" s="13"/>
      <c r="V142" s="162"/>
      <c r="W142" s="163"/>
      <c r="X142" s="263" t="str">
        <f>IF($X$7="","",$X$7)</f>
        <v>20ｍスプリント</v>
      </c>
      <c r="Y142" s="264"/>
      <c r="Z142" s="264"/>
      <c r="AA142" s="265"/>
      <c r="AB142" s="13"/>
      <c r="AC142" s="162"/>
      <c r="AD142" s="163"/>
      <c r="AE142" s="317" t="str">
        <f>IF($AE$7="","",$AE$7)</f>
        <v>プロアジリティー</v>
      </c>
      <c r="AF142" s="318"/>
      <c r="AG142" s="318"/>
      <c r="AH142" s="319"/>
      <c r="AI142" s="13"/>
      <c r="AJ142" s="162"/>
      <c r="AK142" s="163"/>
      <c r="AL142" s="206" t="str">
        <f>IF($AL$7="","",$AL$7)</f>
        <v>垂直跳び</v>
      </c>
      <c r="AM142" s="207"/>
      <c r="AN142" s="165" t="str">
        <f>IF($AN$7="","",$AN$7)</f>
        <v>ランニングジャンプ</v>
      </c>
      <c r="AO142" s="166"/>
      <c r="AP142" s="13"/>
      <c r="AQ142" s="162"/>
      <c r="AR142" s="163"/>
      <c r="AS142" s="206" t="str">
        <f>IF($AS$7="","",$AS$7)</f>
        <v>ブロックジャンプ（右方向へ）</v>
      </c>
      <c r="AT142" s="207"/>
      <c r="AU142" s="165" t="str">
        <f>IF($AU$7="","",$AU$7)</f>
        <v>ブロックジャンプ（左方向へ）</v>
      </c>
      <c r="AV142" s="166"/>
      <c r="AW142" s="13"/>
      <c r="AX142" s="162"/>
      <c r="AY142" s="168"/>
      <c r="AZ142" s="208" t="str">
        <f>IF($AZ$7="","",$AZ$7)</f>
        <v>両脚３回跳</v>
      </c>
      <c r="BA142" s="209"/>
      <c r="BB142" s="66"/>
      <c r="BC142" s="162"/>
      <c r="BD142" s="168"/>
      <c r="BE142" s="208" t="str">
        <f>IF($BE$7="","",$BE$7)</f>
        <v>オーバーヘッドスロー</v>
      </c>
      <c r="BF142" s="209"/>
      <c r="BG142" s="13"/>
      <c r="BH142" s="162"/>
      <c r="BI142" s="163"/>
      <c r="BJ142" s="203" t="str">
        <f>IF($BJ$7="","",$BJ$7)</f>
        <v>バッククラッチ</v>
      </c>
      <c r="BK142" s="204"/>
      <c r="BL142" s="67" t="s">
        <v>34</v>
      </c>
      <c r="BM142" s="68" t="s">
        <v>35</v>
      </c>
      <c r="BN142" s="13"/>
      <c r="BO142" s="162"/>
      <c r="BP142" s="168"/>
      <c r="BQ142" s="307" t="str">
        <f>IF($BQ$7="","",$BQ$7)</f>
        <v>片脚ファンクショナルリーチ</v>
      </c>
      <c r="BR142" s="308"/>
      <c r="BS142" s="13"/>
      <c r="BT142" s="162"/>
      <c r="BU142" s="168"/>
      <c r="BV142" s="69" t="str">
        <f>IF($BV$7="","",$BV$7)</f>
        <v>YO-YO　テスト</v>
      </c>
      <c r="BW142" s="70" t="str">
        <f>IF($BW$7="","",$BW$7)</f>
        <v>30秒シットアップ</v>
      </c>
      <c r="BX142" s="13"/>
      <c r="BY142" s="162"/>
      <c r="BZ142" s="168"/>
      <c r="CA142" s="156" t="str">
        <f>IF($CA$7="","",$CA$7)</f>
        <v>握力（右）</v>
      </c>
      <c r="CB142" s="157"/>
      <c r="CC142" s="201" t="str">
        <f>IF($CC$7="","",$CC$7)</f>
        <v>握力（左）</v>
      </c>
      <c r="CD142" s="202"/>
      <c r="CE142" s="13"/>
      <c r="CF142" s="162"/>
      <c r="CG142" s="168"/>
      <c r="CH142" s="155" t="str">
        <f>IF($CH$7="","",$CH$7)</f>
        <v>選抜選出歴</v>
      </c>
      <c r="CI142" s="156"/>
      <c r="CJ142" s="156"/>
      <c r="CK142" s="156"/>
      <c r="CL142" s="157"/>
      <c r="CM142" s="377" t="str">
        <f>IF($CM$7="","",$CM$7)</f>
        <v>日本代表選出歴</v>
      </c>
      <c r="CN142" s="378"/>
      <c r="CO142" s="378"/>
      <c r="CP142" s="378"/>
      <c r="CQ142" s="379"/>
    </row>
    <row r="143" spans="1:95" ht="30" customHeight="1" x14ac:dyDescent="0.15">
      <c r="A143" s="162"/>
      <c r="B143" s="159"/>
      <c r="C143" s="253"/>
      <c r="D143" s="180"/>
      <c r="E143" s="19"/>
      <c r="F143" s="20"/>
      <c r="G143" s="13"/>
      <c r="H143" s="162"/>
      <c r="I143" s="159"/>
      <c r="J143" s="163"/>
      <c r="K143" s="212"/>
      <c r="L143" s="39"/>
      <c r="M143" s="20"/>
      <c r="N143" s="13"/>
      <c r="O143" s="162"/>
      <c r="P143" s="159"/>
      <c r="Q143" s="159"/>
      <c r="R143" s="180"/>
      <c r="S143" s="42" t="str">
        <f>IF($S$8="","",$S$8)</f>
        <v>片手</v>
      </c>
      <c r="T143" s="43" t="str">
        <f>IF($T$8="","",$T$8)</f>
        <v>両手</v>
      </c>
      <c r="U143" s="13"/>
      <c r="V143" s="162"/>
      <c r="W143" s="163"/>
      <c r="X143" s="51" t="str">
        <f>IF($X$8="","",$X$8)</f>
        <v>1st（10m）</v>
      </c>
      <c r="Y143" s="52" t="str">
        <f>IF($Y$8="","",$Y$8)</f>
        <v>1st（20m）</v>
      </c>
      <c r="Z143" s="53" t="str">
        <f>IF($Z$8="","",$Z$8)</f>
        <v>2nd（10m）</v>
      </c>
      <c r="AA143" s="54" t="str">
        <f>IF($AA$8="","",$AA$8)</f>
        <v>2nd（20m）</v>
      </c>
      <c r="AB143" s="13"/>
      <c r="AC143" s="162"/>
      <c r="AD143" s="163"/>
      <c r="AE143" s="320" t="str">
        <f>IF($AE$8="","",$AE$8)</f>
        <v>1st</v>
      </c>
      <c r="AF143" s="321"/>
      <c r="AG143" s="322" t="str">
        <f>IF($AG$8="","",$AG$8)</f>
        <v>2nd</v>
      </c>
      <c r="AH143" s="323"/>
      <c r="AI143" s="13"/>
      <c r="AJ143" s="162"/>
      <c r="AK143" s="163"/>
      <c r="AL143" s="71" t="str">
        <f>IF($AL$8="","",$AL$8)</f>
        <v>1st</v>
      </c>
      <c r="AM143" s="72" t="str">
        <f>IF($AM$8="","",$AM$8)</f>
        <v>2nd</v>
      </c>
      <c r="AN143" s="73" t="str">
        <f>IF($AN$8="","",$AN$8)</f>
        <v>1st</v>
      </c>
      <c r="AO143" s="74" t="str">
        <f>IF($AO$8="","",$AO$8)</f>
        <v>2nd</v>
      </c>
      <c r="AP143" s="13"/>
      <c r="AQ143" s="162"/>
      <c r="AR143" s="163"/>
      <c r="AS143" s="71" t="str">
        <f>IF($AS$8="","",$AS$8)</f>
        <v>1st</v>
      </c>
      <c r="AT143" s="72" t="str">
        <f>IF($AT$8="","",$AT$8)</f>
        <v>2nd</v>
      </c>
      <c r="AU143" s="73" t="str">
        <f>IF($AU$8="","",$AU$8)</f>
        <v>1st</v>
      </c>
      <c r="AV143" s="74" t="str">
        <f>IF($AV$8="","",$AV$8)</f>
        <v>2nd</v>
      </c>
      <c r="AW143" s="13"/>
      <c r="AX143" s="162"/>
      <c r="AY143" s="168"/>
      <c r="AZ143" s="75" t="str">
        <f>IF($AZ$8="","",$AZ$8)</f>
        <v>1st</v>
      </c>
      <c r="BA143" s="76" t="str">
        <f>IF($BA$8="","",$BA$8)</f>
        <v>2nd</v>
      </c>
      <c r="BB143" s="77"/>
      <c r="BC143" s="162"/>
      <c r="BD143" s="168"/>
      <c r="BE143" s="75" t="str">
        <f>IF($BE$8="","",$BE$8)</f>
        <v>1st</v>
      </c>
      <c r="BF143" s="76" t="str">
        <f>IF($BF$8="","",$BF$8)</f>
        <v>2nd</v>
      </c>
      <c r="BG143" s="13"/>
      <c r="BH143" s="162"/>
      <c r="BI143" s="163"/>
      <c r="BJ143" s="78" t="str">
        <f>IF($BJ$8="","",$BJ$8)</f>
        <v>右上</v>
      </c>
      <c r="BK143" s="79" t="str">
        <f>IF($BK$8="","",$BK$8)</f>
        <v>左上</v>
      </c>
      <c r="BL143" s="80"/>
      <c r="BM143" s="81"/>
      <c r="BN143" s="13"/>
      <c r="BO143" s="162"/>
      <c r="BP143" s="168"/>
      <c r="BQ143" s="80" t="str">
        <f>IF($BQ$8="","",$BQ$8)</f>
        <v>右手</v>
      </c>
      <c r="BR143" s="82" t="str">
        <f>IF($BR$8="","",$BR$8)</f>
        <v>左手</v>
      </c>
      <c r="BS143" s="13"/>
      <c r="BT143" s="162"/>
      <c r="BU143" s="168"/>
      <c r="BV143" s="83"/>
      <c r="BW143" s="84"/>
      <c r="BX143" s="13"/>
      <c r="BY143" s="162"/>
      <c r="BZ143" s="168"/>
      <c r="CA143" s="85" t="str">
        <f>IF($CA$8="","",$CA$8)</f>
        <v>1st</v>
      </c>
      <c r="CB143" s="86" t="str">
        <f>IF($CB$8="","",$CB$8)</f>
        <v>2nd</v>
      </c>
      <c r="CC143" s="87" t="str">
        <f>IF($CC$8="","",$CC$8)</f>
        <v>1st</v>
      </c>
      <c r="CD143" s="88" t="str">
        <f>IF($CD$8="","",$CD$8)</f>
        <v>2nd</v>
      </c>
      <c r="CE143" s="13"/>
      <c r="CF143" s="162"/>
      <c r="CG143" s="168"/>
      <c r="CH143" s="85" t="str">
        <f>IF($CH$8="","",$CH$8)</f>
        <v>EA</v>
      </c>
      <c r="CI143" s="89" t="str">
        <f>IF($CI$8="","",$CI$8)</f>
        <v>JHT</v>
      </c>
      <c r="CJ143" s="89" t="str">
        <f>IF($CJ$8="","",$CJ$8)</f>
        <v>JH</v>
      </c>
      <c r="CK143" s="89" t="str">
        <f>IF($CK$8="","",$CK$8)</f>
        <v>H</v>
      </c>
      <c r="CL143" s="90" t="str">
        <f>IF($CL$8="","",$CL$8)</f>
        <v>Univ</v>
      </c>
      <c r="CM143" s="90" t="str">
        <f>IF($CM$8="","",$CM$8)</f>
        <v>U16／17</v>
      </c>
      <c r="CN143" s="90" t="str">
        <f>IF($CN$8="","",$CN$8)</f>
        <v>U18／19</v>
      </c>
      <c r="CO143" s="91" t="str">
        <f>IF($CO$8="","",$CO$8)</f>
        <v>U20／21</v>
      </c>
      <c r="CP143" s="91" t="str">
        <f>IF($CP$8="","",$CP$8)</f>
        <v>U23</v>
      </c>
      <c r="CQ143" s="92" t="str">
        <f>IF($CQ$8="","",$CQ$8)</f>
        <v>JPN</v>
      </c>
    </row>
    <row r="144" spans="1:95" ht="30" customHeight="1" x14ac:dyDescent="0.15">
      <c r="A144" s="162"/>
      <c r="B144" s="160"/>
      <c r="C144" s="253"/>
      <c r="D144" s="180"/>
      <c r="E144" s="122" t="str">
        <f>IF($E$9="","",$E$9)</f>
        <v>cm</v>
      </c>
      <c r="F144" s="123" t="str">
        <f>IF($F$9="","",$F$9)</f>
        <v>kg</v>
      </c>
      <c r="G144" s="13"/>
      <c r="H144" s="162"/>
      <c r="I144" s="160"/>
      <c r="J144" s="164"/>
      <c r="K144" s="213"/>
      <c r="L144" s="126" t="str">
        <f>IF($L$9="","",$L$9)</f>
        <v>mm</v>
      </c>
      <c r="M144" s="127" t="str">
        <f>IF($M$9="","",$M$9)</f>
        <v>mm</v>
      </c>
      <c r="N144" s="13"/>
      <c r="O144" s="162"/>
      <c r="P144" s="160"/>
      <c r="Q144" s="160"/>
      <c r="R144" s="180"/>
      <c r="S144" s="129" t="str">
        <f>IF($S$9="","",$S$9)</f>
        <v>cm</v>
      </c>
      <c r="T144" s="130" t="str">
        <f>IF($T$9="","",$T$9)</f>
        <v>cm</v>
      </c>
      <c r="U144" s="13"/>
      <c r="V144" s="162"/>
      <c r="W144" s="164"/>
      <c r="X144" s="131" t="str">
        <f>IF($X$9="","",$X$9)</f>
        <v>sec</v>
      </c>
      <c r="Y144" s="132" t="str">
        <f>IF($Y$9="","",$Y$9)</f>
        <v>sec</v>
      </c>
      <c r="Z144" s="133" t="str">
        <f>IF($Z$9="","",$Z$9)</f>
        <v>sec</v>
      </c>
      <c r="AA144" s="134" t="str">
        <f>IF($AA$9="","",$AA$9)</f>
        <v>sec</v>
      </c>
      <c r="AB144" s="13"/>
      <c r="AC144" s="162"/>
      <c r="AD144" s="164"/>
      <c r="AE144" s="324" t="str">
        <f>IF($AE$9="","",$AE$9)</f>
        <v>sec</v>
      </c>
      <c r="AF144" s="325"/>
      <c r="AG144" s="309" t="str">
        <f>IF($AG$9="","",$AG$9)</f>
        <v>sec</v>
      </c>
      <c r="AH144" s="310"/>
      <c r="AI144" s="13"/>
      <c r="AJ144" s="162"/>
      <c r="AK144" s="164"/>
      <c r="AL144" s="135" t="str">
        <f>IF($AL$9="","",$AL$9)</f>
        <v>cm</v>
      </c>
      <c r="AM144" s="136" t="str">
        <f>IF($AM$9="","",$AM$9)</f>
        <v>cm</v>
      </c>
      <c r="AN144" s="137" t="str">
        <f>IF($AN$9="","",$AN$9)</f>
        <v>cm</v>
      </c>
      <c r="AO144" s="138" t="str">
        <f>IF($AO$9="","",$AO$9)</f>
        <v>cm</v>
      </c>
      <c r="AP144" s="13"/>
      <c r="AQ144" s="162"/>
      <c r="AR144" s="164"/>
      <c r="AS144" s="135" t="str">
        <f>IF($AS$9="","",$AS$9)</f>
        <v>cm</v>
      </c>
      <c r="AT144" s="136" t="str">
        <f>IF($AT$9="","",$AT$9)</f>
        <v>cm</v>
      </c>
      <c r="AU144" s="137" t="str">
        <f>IF($AU$9="","",$AU$9)</f>
        <v>cm</v>
      </c>
      <c r="AV144" s="138" t="str">
        <f>IF($AV$9="","",$AV$9)</f>
        <v>cm</v>
      </c>
      <c r="AW144" s="13"/>
      <c r="AX144" s="162"/>
      <c r="AY144" s="169"/>
      <c r="AZ144" s="139" t="str">
        <f>IF($AZ$9="","",$AZ$9)</f>
        <v>m</v>
      </c>
      <c r="BA144" s="140" t="str">
        <f>IF($BA$9="","",$BA$9)</f>
        <v>m</v>
      </c>
      <c r="BB144" s="93"/>
      <c r="BC144" s="162"/>
      <c r="BD144" s="169"/>
      <c r="BE144" s="139" t="str">
        <f>IF($BE$9="","",$BE$9)</f>
        <v>m</v>
      </c>
      <c r="BF144" s="141" t="str">
        <f>IF($BF$9="","",$BF$9)</f>
        <v>m</v>
      </c>
      <c r="BG144" s="13"/>
      <c r="BH144" s="162"/>
      <c r="BI144" s="164"/>
      <c r="BJ144" s="142" t="str">
        <f>IF($BJ$9="","",$BJ$9)</f>
        <v>cm</v>
      </c>
      <c r="BK144" s="143" t="str">
        <f>IF($BK$9="","",$BK$9)</f>
        <v>cm</v>
      </c>
      <c r="BL144" s="144" t="str">
        <f>IF($BL$9="","",$BL$9)</f>
        <v>cm</v>
      </c>
      <c r="BM144" s="145" t="str">
        <f>IF($BM$9="","",$BM$9)</f>
        <v>cm</v>
      </c>
      <c r="BN144" s="13"/>
      <c r="BO144" s="162"/>
      <c r="BP144" s="169"/>
      <c r="BQ144" s="143" t="str">
        <f>IF($BQ$9="","",$BQ$9)</f>
        <v>cm</v>
      </c>
      <c r="BR144" s="145" t="str">
        <f>IF($BR$9="","",$BR$9)</f>
        <v>cm</v>
      </c>
      <c r="BS144" s="13"/>
      <c r="BT144" s="162"/>
      <c r="BU144" s="169"/>
      <c r="BV144" s="147" t="str">
        <f>IF($BV$9="","",$BV$9)</f>
        <v>m</v>
      </c>
      <c r="BW144" s="94" t="str">
        <f>IF($BW$9="","",$BW$9)</f>
        <v>回</v>
      </c>
      <c r="BX144" s="13"/>
      <c r="BY144" s="162"/>
      <c r="BZ144" s="169"/>
      <c r="CA144" s="148" t="str">
        <f>IF($CA$9="","",$CA$9)</f>
        <v>kg</v>
      </c>
      <c r="CB144" s="149" t="str">
        <f>IF($CB$9="","",$CB$9)</f>
        <v>kg</v>
      </c>
      <c r="CC144" s="149" t="str">
        <f>IF($CC$9="","",$CC$9)</f>
        <v>kg</v>
      </c>
      <c r="CD144" s="150" t="str">
        <f>IF($CD$9="","",$CD$9)</f>
        <v>kg</v>
      </c>
      <c r="CE144" s="13"/>
      <c r="CF144" s="162"/>
      <c r="CG144" s="169"/>
      <c r="CH144" s="95" t="str">
        <f>IF($CH$9="","",$CH$9)</f>
        <v>年</v>
      </c>
      <c r="CI144" s="95" t="str">
        <f>IF($CI$9="","",$CI$9)</f>
        <v>年</v>
      </c>
      <c r="CJ144" s="95" t="str">
        <f>IF($CJ$9="","",$CJ$9)</f>
        <v>年</v>
      </c>
      <c r="CK144" s="95" t="str">
        <f>IF($CK$9="","",$CK$9)</f>
        <v>年</v>
      </c>
      <c r="CL144" s="95" t="str">
        <f>IF($CL$9="","",$CL$9)</f>
        <v>年</v>
      </c>
      <c r="CM144" s="95" t="str">
        <f>IF($CM$9="","",$CM$9)</f>
        <v>年</v>
      </c>
      <c r="CN144" s="95" t="str">
        <f>IF($CN$9="","",$CN$9)</f>
        <v>年</v>
      </c>
      <c r="CO144" s="95" t="str">
        <f>IF($CO$9="","",$CO$9)</f>
        <v>年</v>
      </c>
      <c r="CP144" s="95" t="str">
        <f>IF($CP$9="","",$CP$9)</f>
        <v>年</v>
      </c>
      <c r="CQ144" s="96" t="str">
        <f>IF($CQ$9="","",$CQ$9)</f>
        <v>年</v>
      </c>
    </row>
    <row r="145" spans="1:95" ht="30" customHeight="1" x14ac:dyDescent="0.15">
      <c r="A145" s="21" t="str">
        <f>IF($A$10="","",$A$10)</f>
        <v/>
      </c>
      <c r="B145" s="22" t="str">
        <f>IF($B$10="","",$B$10)</f>
        <v/>
      </c>
      <c r="C145" s="22" t="str">
        <f>IF($C$10="","",$C$10)</f>
        <v>ひらがな</v>
      </c>
      <c r="D145" s="23" t="str">
        <f>IF($D$10="","",$D$10)</f>
        <v>西暦</v>
      </c>
      <c r="E145" s="24" t="str">
        <f>IF($E$10="","",$E$10)</f>
        <v>小数点第一位</v>
      </c>
      <c r="F145" s="25" t="str">
        <f>IF($F$10="","",$F$10)</f>
        <v>小数点第二位</v>
      </c>
      <c r="G145" s="13"/>
      <c r="H145" s="21" t="str">
        <f>IF($H$10="","",$H$10)</f>
        <v/>
      </c>
      <c r="I145" s="112" t="str">
        <f>IF($I$10="","",$I$10)</f>
        <v/>
      </c>
      <c r="J145" s="236" t="str">
        <f>IF($J$10="","",$J$10)</f>
        <v>複数可</v>
      </c>
      <c r="K145" s="237"/>
      <c r="L145" s="24" t="str">
        <f>IF($L$10="","",$L$10)</f>
        <v>小数点第一位</v>
      </c>
      <c r="M145" s="25" t="str">
        <f>IF($M$10="","",$M$10)</f>
        <v>小数点第一位</v>
      </c>
      <c r="N145" s="13"/>
      <c r="O145" s="21" t="str">
        <f>IF($O$10="","",$O$10)</f>
        <v/>
      </c>
      <c r="P145" s="112" t="str">
        <f>IF($P$10="","",$P$10)</f>
        <v/>
      </c>
      <c r="Q145" s="22" t="str">
        <f>IF($Q$10="","",$Q$10)</f>
        <v>漢字</v>
      </c>
      <c r="R145" s="44" t="str">
        <f>IF($R$10="","",$R$10)</f>
        <v/>
      </c>
      <c r="S145" s="24" t="str">
        <f>IF($S$10="","",$S$10)</f>
        <v>小数点第一位</v>
      </c>
      <c r="T145" s="25" t="str">
        <f>IF($T$10="","",$T$10)</f>
        <v>小数点第一位</v>
      </c>
      <c r="U145" s="13"/>
      <c r="V145" s="21" t="str">
        <f>IF($V$10="","",$V$10)</f>
        <v/>
      </c>
      <c r="W145" s="55" t="str">
        <f>IF($W$10="","",$W$10)</f>
        <v/>
      </c>
      <c r="X145" s="24" t="str">
        <f>IF($X$10="","",$X$10)</f>
        <v>小数点第二位</v>
      </c>
      <c r="Y145" s="56" t="str">
        <f>IF($Y$10="","",$Y$10)</f>
        <v>小数点第二位</v>
      </c>
      <c r="Z145" s="56" t="str">
        <f>IF($Z$10="","",$Z$10)</f>
        <v>小数点第二位</v>
      </c>
      <c r="AA145" s="25" t="str">
        <f>IF($AA$10="","",$AA$10)</f>
        <v>小数点第二位</v>
      </c>
      <c r="AB145" s="13"/>
      <c r="AC145" s="21" t="str">
        <f>IF($AC$10="","",$AC$10)</f>
        <v/>
      </c>
      <c r="AD145" s="55" t="str">
        <f>IF($AD$10="","",$AD$10)</f>
        <v/>
      </c>
      <c r="AE145" s="370" t="str">
        <f>IF($AE$10="","",$AE$10)</f>
        <v>小数点第二位</v>
      </c>
      <c r="AF145" s="371"/>
      <c r="AG145" s="372" t="str">
        <f>IF($AG$10="","",$AG$10)</f>
        <v>小数点第二位</v>
      </c>
      <c r="AH145" s="373"/>
      <c r="AI145" s="13"/>
      <c r="AJ145" s="21" t="str">
        <f>IF($AJ$10="","",$AJ$10)</f>
        <v/>
      </c>
      <c r="AK145" s="55" t="str">
        <f>IF($AK$10="","",$AK$10)</f>
        <v/>
      </c>
      <c r="AL145" s="24" t="str">
        <f>IF($AL$10="","",$AL$10)</f>
        <v>小数点第零位</v>
      </c>
      <c r="AM145" s="56" t="str">
        <f>IF($AM$10="","",$AM$10)</f>
        <v>小数点第零位</v>
      </c>
      <c r="AN145" s="56" t="str">
        <f>IF($AN$10="","",$AN$10)</f>
        <v>小数点第零位</v>
      </c>
      <c r="AO145" s="25" t="str">
        <f>IF($AO$10="","",$AO$10)</f>
        <v>小数点第零位</v>
      </c>
      <c r="AP145" s="13"/>
      <c r="AQ145" s="21" t="str">
        <f>IF($AQ$10="","",$AQ$10)</f>
        <v/>
      </c>
      <c r="AR145" s="55" t="str">
        <f>IF($AR$10="","",$AR$10)</f>
        <v/>
      </c>
      <c r="AS145" s="24" t="str">
        <f>IF($AS$10="","",$AS$10)</f>
        <v>小数点第零位</v>
      </c>
      <c r="AT145" s="56" t="str">
        <f>IF($AT$10="","",$AT$10)</f>
        <v>小数点第零位</v>
      </c>
      <c r="AU145" s="56" t="str">
        <f>IF($AU$10="","",$AU$10)</f>
        <v>小数点第零位</v>
      </c>
      <c r="AV145" s="25" t="str">
        <f>IF($AV$10="","",$AV$10)</f>
        <v>小数点第零位</v>
      </c>
      <c r="AW145" s="13"/>
      <c r="AX145" s="21" t="str">
        <f>IF($AX$10="","",$AX$10)</f>
        <v/>
      </c>
      <c r="AY145" s="97" t="str">
        <f>IF($AY$10="","",$AY$10)</f>
        <v/>
      </c>
      <c r="AZ145" s="24" t="str">
        <f>IF($AZ$10="","",$AZ$10)</f>
        <v>小数点第二位</v>
      </c>
      <c r="BA145" s="25" t="str">
        <f>IF($BA$10="","",$BA$10)</f>
        <v>小数点第二位</v>
      </c>
      <c r="BB145" s="65"/>
      <c r="BC145" s="21" t="str">
        <f>IF($BC$10="","",$BC$10)</f>
        <v/>
      </c>
      <c r="BD145" s="97" t="str">
        <f>IF($BD$10="","",$BD$10)</f>
        <v/>
      </c>
      <c r="BE145" s="24" t="str">
        <f>IF($BE$10="","",$BE$10)</f>
        <v>小数点第二位</v>
      </c>
      <c r="BF145" s="25" t="str">
        <f>IF($BF$10="","",$BF$10)</f>
        <v>小数点第二位</v>
      </c>
      <c r="BG145" s="13"/>
      <c r="BH145" s="21" t="str">
        <f>IF($BH$10="","",$BH$10)</f>
        <v/>
      </c>
      <c r="BI145" s="55" t="str">
        <f>IF($BI$10="","",$BI$10)</f>
        <v/>
      </c>
      <c r="BJ145" s="24" t="str">
        <f>IF($BJ$10="","",$BJ$10)</f>
        <v>小数点第一位</v>
      </c>
      <c r="BK145" s="56" t="str">
        <f>IF($BK$10="","",$BK$10)</f>
        <v>小数点第一位</v>
      </c>
      <c r="BL145" s="56" t="str">
        <f>IF($BL$10="","",$BL$10)</f>
        <v>小数点第一位</v>
      </c>
      <c r="BM145" s="25" t="str">
        <f>IF($BM$10="","",$BM$10)</f>
        <v>小数点第一位</v>
      </c>
      <c r="BN145" s="13"/>
      <c r="BO145" s="21" t="str">
        <f>IF($BO$10="","",$BO$10)</f>
        <v/>
      </c>
      <c r="BP145" s="97" t="str">
        <f>IF($BP$10="","",$BP$10)</f>
        <v/>
      </c>
      <c r="BQ145" s="56" t="str">
        <f>IF($BQ$10="","",$BQ$10)</f>
        <v>小数点第一位</v>
      </c>
      <c r="BR145" s="25" t="str">
        <f>IF($BR$10="","",$BR$10)</f>
        <v>小数点第一位</v>
      </c>
      <c r="BS145" s="13"/>
      <c r="BT145" s="21" t="str">
        <f>IF($BT$10="","",$BT$10)</f>
        <v/>
      </c>
      <c r="BU145" s="97" t="str">
        <f>IF($BU$10="","",$BU$10)</f>
        <v/>
      </c>
      <c r="BV145" s="98" t="str">
        <f>IF($BV$10="","",$BV$10)</f>
        <v>小数点第零位</v>
      </c>
      <c r="BW145" s="25" t="str">
        <f>IF($BW$10="","",$BW$10)</f>
        <v>小数点第零位</v>
      </c>
      <c r="BX145" s="13"/>
      <c r="BY145" s="21" t="str">
        <f>IF($BY$10="","",$BY118)</f>
        <v/>
      </c>
      <c r="BZ145" s="97" t="str">
        <f>IF($BZ$10="","",$BZ118)</f>
        <v/>
      </c>
      <c r="CA145" s="98" t="str">
        <f>IF($CA$10="","",$CA118)</f>
        <v>小数点第一位</v>
      </c>
      <c r="CB145" s="56" t="str">
        <f>IF($CB$10="","",$CB$10)</f>
        <v>小数点第一位</v>
      </c>
      <c r="CC145" s="56" t="str">
        <f>IF($CC$10="","",$CC$10)</f>
        <v>小数点第一位</v>
      </c>
      <c r="CD145" s="25" t="str">
        <f>IF($CD$10="","",$CD$10)</f>
        <v>小数点第一位</v>
      </c>
      <c r="CE145" s="13"/>
      <c r="CF145" s="21" t="str">
        <f>IF($CF$10="","",$CF$10)</f>
        <v/>
      </c>
      <c r="CG145" s="97" t="str">
        <f>IF($CG$10="","",$CG$10)</f>
        <v/>
      </c>
      <c r="CH145" s="98" t="str">
        <f>IF($CH$10="","",$CH$10)</f>
        <v/>
      </c>
      <c r="CI145" s="56" t="str">
        <f>IF($CI$10="","",$CI$10)</f>
        <v/>
      </c>
      <c r="CJ145" s="56" t="str">
        <f>IF($CJ$10="","",$CJ$10)</f>
        <v/>
      </c>
      <c r="CK145" s="98" t="str">
        <f>IF($CK$10="","",$CK$10)</f>
        <v/>
      </c>
      <c r="CL145" s="99" t="str">
        <f>IF($CL$10="","",$CL$10)</f>
        <v/>
      </c>
      <c r="CM145" s="100"/>
      <c r="CN145" s="100" t="str">
        <f>IF($CN$10="","",$CN$10)</f>
        <v/>
      </c>
      <c r="CO145" s="99" t="str">
        <f>IF($CO$10="","",$CO$10)</f>
        <v/>
      </c>
      <c r="CP145" s="99" t="str">
        <f>IF($CP$10="","",$CP$10)</f>
        <v/>
      </c>
      <c r="CQ145" s="101" t="str">
        <f>IF($CQ$10="","",$CQ$10)</f>
        <v/>
      </c>
    </row>
    <row r="146" spans="1:95" ht="30" customHeight="1" x14ac:dyDescent="0.15">
      <c r="A146" s="124">
        <f ca="1">IF(入力!$C$4&gt;5,OFFSET(入力!E3,QUOTIENT(入力!$C$3,入力!$C$4)*5+IF(MOD(入力!$C$3,入力!$C$4)&lt;6,MOD(入力!$C$3,入力!$C$4),5),),"")</f>
        <v>51</v>
      </c>
      <c r="B146" s="40" t="str">
        <f ca="1">IF(入力!$C$4&gt;5,OFFSET(入力!F3,QUOTIENT(入力!$C$3,入力!$C$4)*5+IF(MOD(入力!$C$3,入力!$C$4)&lt;6,MOD(入力!$C$3,入力!$C$4),5),),"")</f>
        <v>五十一</v>
      </c>
      <c r="C146" s="27" t="str">
        <f>IF($C$11="","",$C$11)</f>
        <v>　</v>
      </c>
      <c r="D146" s="28" t="str">
        <f>IF($D$11="","",$D$11)</f>
        <v>　　　　　　年　　　月　　　日</v>
      </c>
      <c r="E146" s="29" t="str">
        <f>IF($E$11="","",$E$11)</f>
        <v>　　　　．</v>
      </c>
      <c r="F146" s="30" t="str">
        <f>IF($F$11="","",$F$11)</f>
        <v>　　　．</v>
      </c>
      <c r="G146" s="13"/>
      <c r="H146" s="124">
        <f ca="1">IF($A$146="","",$A$146)</f>
        <v>51</v>
      </c>
      <c r="I146" s="40" t="str">
        <f ca="1">IF($B$146="","",$B$146)</f>
        <v>五十一</v>
      </c>
      <c r="J146" s="234" t="str">
        <f>IF($J$11="","",$J$11)</f>
        <v>WS ／ OH ／ OP ／ MB ／ S ／ L ／ R ／ RS</v>
      </c>
      <c r="K146" s="235"/>
      <c r="L146" s="29" t="str">
        <f>IF($L$11="","",$L$11)</f>
        <v>　　　　．</v>
      </c>
      <c r="M146" s="30" t="str">
        <f>IF($M$11="","",$M$11)</f>
        <v>　　　　．</v>
      </c>
      <c r="N146" s="13"/>
      <c r="O146" s="124">
        <f ca="1">IF($A$146="","",$A$146)</f>
        <v>51</v>
      </c>
      <c r="P146" s="40" t="str">
        <f ca="1">IF($B$146="","",$B$146)</f>
        <v>五十一</v>
      </c>
      <c r="Q146" s="45"/>
      <c r="R146" s="46" t="str">
        <f>IF($R$11="","",$R$11)</f>
        <v>右　／　左　／　両</v>
      </c>
      <c r="S146" s="29" t="str">
        <f>IF($S$11="","",$S$11)</f>
        <v>　　　　．</v>
      </c>
      <c r="T146" s="30" t="str">
        <f>IF($T$11="","",$T$11)</f>
        <v>　　　　．</v>
      </c>
      <c r="U146" s="13"/>
      <c r="V146" s="124">
        <f ca="1">IF($A$146="","",$A$146)</f>
        <v>51</v>
      </c>
      <c r="W146" s="40" t="str">
        <f ca="1">IF($B$146="","",$B$146)</f>
        <v>五十一</v>
      </c>
      <c r="X146" s="29" t="str">
        <f>IF($X$11="","",$X$11)</f>
        <v>　　　．</v>
      </c>
      <c r="Y146" s="57" t="str">
        <f>IF($Y$11="","",$Y$11)</f>
        <v>　　　．</v>
      </c>
      <c r="Z146" s="57" t="str">
        <f>IF($Z$11="","",$Z$11)</f>
        <v>　　　．</v>
      </c>
      <c r="AA146" s="30" t="str">
        <f>IF($AA$11="","",$AA$11)</f>
        <v>　　　．</v>
      </c>
      <c r="AB146" s="13"/>
      <c r="AC146" s="124">
        <f ca="1">IF($A$146="","",$A$146)</f>
        <v>51</v>
      </c>
      <c r="AD146" s="40" t="str">
        <f ca="1">IF($B$146="","",$B$146)</f>
        <v>五十一</v>
      </c>
      <c r="AE146" s="293" t="str">
        <f t="shared" ref="AE146:AE155" si="250">IF($AE$11="","",$AE$11)</f>
        <v>　　．</v>
      </c>
      <c r="AF146" s="294"/>
      <c r="AG146" s="293" t="str">
        <f t="shared" ref="AG146:AG155" si="251">IF($AG$11="","",$AG$11)</f>
        <v>　　．</v>
      </c>
      <c r="AH146" s="296"/>
      <c r="AI146" s="13"/>
      <c r="AJ146" s="124">
        <f ca="1">IF($A$146="","",$A$146)</f>
        <v>51</v>
      </c>
      <c r="AK146" s="40" t="str">
        <f ca="1">IF($B$146="","",$B$146)</f>
        <v>五十一</v>
      </c>
      <c r="AL146" s="29" t="str">
        <f>IF($AL$11="","",$AL$11)</f>
        <v/>
      </c>
      <c r="AM146" s="57" t="str">
        <f>IF($AM$11="","",$AM$11)</f>
        <v/>
      </c>
      <c r="AN146" s="57" t="str">
        <f>IF($AN$11="","",$AN$11)</f>
        <v/>
      </c>
      <c r="AO146" s="30" t="str">
        <f>IF($AO$11="","",$AO$11)</f>
        <v/>
      </c>
      <c r="AP146" s="13"/>
      <c r="AQ146" s="124">
        <f ca="1">IF($A$146="","",$A$146)</f>
        <v>51</v>
      </c>
      <c r="AR146" s="40" t="str">
        <f ca="1">IF($B$146="","",$B$146)</f>
        <v>五十一</v>
      </c>
      <c r="AS146" s="29" t="str">
        <f>IF($AS$11="","",$AS$11)</f>
        <v/>
      </c>
      <c r="AT146" s="57" t="str">
        <f>IF($AT$11="","",$AT$11)</f>
        <v/>
      </c>
      <c r="AU146" s="57" t="str">
        <f>IF($AU$11="","",$AU$11)</f>
        <v/>
      </c>
      <c r="AV146" s="30" t="str">
        <f>IF($AV$11="","",$AV$11)</f>
        <v/>
      </c>
      <c r="AW146" s="13"/>
      <c r="AX146" s="124">
        <f ca="1">IF($A$146="","",$A$146)</f>
        <v>51</v>
      </c>
      <c r="AY146" s="40" t="str">
        <f ca="1">IF($B$146="","",$B$146)</f>
        <v>五十一</v>
      </c>
      <c r="AZ146" s="29" t="str">
        <f>IF($AZ$11="","",$AZ$11)</f>
        <v>　　　　　　．</v>
      </c>
      <c r="BA146" s="102" t="str">
        <f>IF($BA$11="","",$BA$11)</f>
        <v>　　　　　　．</v>
      </c>
      <c r="BB146" s="103"/>
      <c r="BC146" s="124">
        <f ca="1">IF($A$146="","",$A$146)</f>
        <v>51</v>
      </c>
      <c r="BD146" s="40" t="str">
        <f ca="1">IF($B$146="","",$B$146)</f>
        <v>五十一</v>
      </c>
      <c r="BE146" s="29" t="str">
        <f>IF($BE$11="","",$BE$11)</f>
        <v>　　　　　　．</v>
      </c>
      <c r="BF146" s="102" t="str">
        <f>IF($BF$11="","",$BF$11)</f>
        <v>　　　　　　．</v>
      </c>
      <c r="BG146" s="13"/>
      <c r="BH146" s="124">
        <f ca="1">IF($A$146="","",$A$146)</f>
        <v>51</v>
      </c>
      <c r="BI146" s="40" t="str">
        <f ca="1">IF($B$146="","",$B$146)</f>
        <v>五十一</v>
      </c>
      <c r="BJ146" s="29" t="str">
        <f>IF($BJ$11="","",$BJ$11)</f>
        <v>　　　　．</v>
      </c>
      <c r="BK146" s="57" t="str">
        <f>IF($BK$11="","",$BK$11)</f>
        <v>　　　　．</v>
      </c>
      <c r="BL146" s="57" t="str">
        <f>IF($BL$11="","",$BL$11)</f>
        <v>　　　　．</v>
      </c>
      <c r="BM146" s="30" t="str">
        <f>IF($BM$11="","",$BM$11)</f>
        <v>　　　　．</v>
      </c>
      <c r="BN146" s="13"/>
      <c r="BO146" s="124">
        <f ca="1">IF($A$146="","",$A$146)</f>
        <v>51</v>
      </c>
      <c r="BP146" s="40" t="str">
        <f ca="1">IF($B$146="","",$B$146)</f>
        <v>五十一</v>
      </c>
      <c r="BQ146" s="29" t="str">
        <f>IF($BQ$11="","",$BQ$11)</f>
        <v>　　　　　　　　．</v>
      </c>
      <c r="BR146" s="30" t="str">
        <f>IF($BR$11="","",$BR$11)</f>
        <v>　　　　　　　　．</v>
      </c>
      <c r="BS146" s="13"/>
      <c r="BT146" s="124">
        <f ca="1">IF($A$146="","",$A$146)</f>
        <v>51</v>
      </c>
      <c r="BU146" s="104" t="str">
        <f ca="1">IF($B$146="","",$B$146)</f>
        <v>五十一</v>
      </c>
      <c r="BV146" s="113" t="str">
        <f>IF($BV$11="","",$BV$11)</f>
        <v/>
      </c>
      <c r="BW146" s="102" t="str">
        <f>IF($BW$11="","",$BW$11)</f>
        <v/>
      </c>
      <c r="BX146" s="13"/>
      <c r="BY146" s="124">
        <f ca="1">IF($A$146="","",$A$146)</f>
        <v>51</v>
      </c>
      <c r="BZ146" s="40" t="str">
        <f ca="1">IF($B$146="","",$B$146)</f>
        <v>五十一</v>
      </c>
      <c r="CA146" s="29" t="str">
        <f>IF($CA$11="","",$CA$11)</f>
        <v>　　　　．</v>
      </c>
      <c r="CB146" s="57" t="str">
        <f>IF($CB$11="","",$CB$11)</f>
        <v>　　　　．</v>
      </c>
      <c r="CC146" s="57" t="str">
        <f>IF($CC$11="","",$CC$11)</f>
        <v>　　　　．</v>
      </c>
      <c r="CD146" s="30" t="str">
        <f>IF($CD$11="","",$CD$11)</f>
        <v>　　　　．</v>
      </c>
      <c r="CE146" s="13"/>
      <c r="CF146" s="124">
        <f ca="1">IF($A$146="","",$A$146)</f>
        <v>51</v>
      </c>
      <c r="CG146" s="40" t="str">
        <f ca="1">IF($B$146="","",$B$146)</f>
        <v>五十一</v>
      </c>
      <c r="CH146" s="105" t="str">
        <f>IF($CH$11="","",$CH$11)</f>
        <v>年</v>
      </c>
      <c r="CI146" s="106" t="str">
        <f>IF($CI$11="","",$CI$11)</f>
        <v>年</v>
      </c>
      <c r="CJ146" s="106" t="str">
        <f>IF($CJ$11="","",$CJ$11)</f>
        <v>年</v>
      </c>
      <c r="CK146" s="106" t="str">
        <f>IF($CK$11="","",$CK$11)</f>
        <v>年</v>
      </c>
      <c r="CL146" s="106" t="str">
        <f>IF($CL$11="","",$CL$11)</f>
        <v>年</v>
      </c>
      <c r="CM146" s="106" t="str">
        <f>IF($CM$11="","",$CM$11)</f>
        <v>年</v>
      </c>
      <c r="CN146" s="106" t="str">
        <f>IF($CN$11="","",$CN$11)</f>
        <v>年</v>
      </c>
      <c r="CO146" s="106" t="str">
        <f>IF($CO$11="","",$CO$11)</f>
        <v>年</v>
      </c>
      <c r="CP146" s="106" t="str">
        <f>IF($CP$11="","",$CP$11)</f>
        <v>年</v>
      </c>
      <c r="CQ146" s="107" t="str">
        <f>IF($CQ$11="","",$CQ$11)</f>
        <v>年</v>
      </c>
    </row>
    <row r="147" spans="1:95" ht="30" customHeight="1" x14ac:dyDescent="0.15">
      <c r="A147" s="124">
        <f ca="1">IF(AND(入力!$C$4&gt;5,OR(QUOTIENT(入力!$C$3,入力!$C$4)&gt;1,AND(QUOTIENT(入力!$C$3,入力!$C$4)&gt;0,MOD(入力!$C$3,入力!$C$4)&gt;5))),OFFSET(入力!E3,QUOTIENT(入力!$C$3,入力!$C$4)*5+IF(MOD(入力!$C$3,入力!$C$4)&lt;6,MOD(入力!$C$3,入力!$C$4),5)+1,),"")</f>
        <v>52</v>
      </c>
      <c r="B147" s="40" t="str">
        <f ca="1">IF(AND(入力!$C$4&gt;5,OR(QUOTIENT(入力!$C$3,入力!$C$4)&gt;1,AND(QUOTIENT(入力!$C$3,入力!$C$4)&gt;0,MOD(入力!$C$3,入力!$C$4)&gt;5))),OFFSET(入力!F3,QUOTIENT(入力!$C$3,入力!$C$4)*5+IF(MOD(入力!$C$3,入力!$C$4)&lt;6,MOD(入力!$C$3,入力!$C$4),5)+1,),"")</f>
        <v>五十二</v>
      </c>
      <c r="C147" s="27" t="str">
        <f>IF($C$11="","",$C$11)</f>
        <v>　</v>
      </c>
      <c r="D147" s="28" t="str">
        <f>IF($D$11="","",$D$11)</f>
        <v>　　　　　　年　　　月　　　日</v>
      </c>
      <c r="E147" s="29" t="str">
        <f t="shared" ref="E147:E155" si="252">IF($E$11="","",$E$11)</f>
        <v>　　　　．</v>
      </c>
      <c r="F147" s="30" t="str">
        <f>IF($F$11="","",$F$11)</f>
        <v>　　　．</v>
      </c>
      <c r="G147" s="13"/>
      <c r="H147" s="124">
        <f ca="1">IF($A$147="","",$A$147)</f>
        <v>52</v>
      </c>
      <c r="I147" s="40" t="str">
        <f ca="1">IF($B$147="","",$B$147)</f>
        <v>五十二</v>
      </c>
      <c r="J147" s="234" t="str">
        <f t="shared" ref="J147:J155" si="253">IF($J$11="","",$J$11)</f>
        <v>WS ／ OH ／ OP ／ MB ／ S ／ L ／ R ／ RS</v>
      </c>
      <c r="K147" s="235"/>
      <c r="L147" s="29" t="str">
        <f t="shared" ref="L147:L155" si="254">IF($L$11="","",$L$11)</f>
        <v>　　　　．</v>
      </c>
      <c r="M147" s="30" t="str">
        <f t="shared" ref="M147:M155" si="255">IF($M$11="","",$M$11)</f>
        <v>　　　　．</v>
      </c>
      <c r="N147" s="13"/>
      <c r="O147" s="124">
        <f ca="1">IF($A$147="","",$A$147)</f>
        <v>52</v>
      </c>
      <c r="P147" s="40" t="str">
        <f ca="1">IF($B$147="","",$B$147)</f>
        <v>五十二</v>
      </c>
      <c r="Q147" s="45"/>
      <c r="R147" s="46" t="str">
        <f t="shared" ref="R147:R155" si="256">IF($R$11="","",$R$11)</f>
        <v>右　／　左　／　両</v>
      </c>
      <c r="S147" s="29" t="str">
        <f t="shared" ref="S147:S155" si="257">IF($S$11="","",$S$11)</f>
        <v>　　　　．</v>
      </c>
      <c r="T147" s="30" t="str">
        <f t="shared" ref="T147:T155" si="258">IF($T$11="","",$T$11)</f>
        <v>　　　　．</v>
      </c>
      <c r="U147" s="13"/>
      <c r="V147" s="124">
        <f ca="1">IF($A$147="","",$A$147)</f>
        <v>52</v>
      </c>
      <c r="W147" s="40" t="str">
        <f ca="1">IF($B$147="","",$B$147)</f>
        <v>五十二</v>
      </c>
      <c r="X147" s="29" t="str">
        <f t="shared" ref="X147:X155" si="259">IF($X$11="","",$X$11)</f>
        <v>　　　．</v>
      </c>
      <c r="Y147" s="57" t="str">
        <f t="shared" ref="Y147:Y155" si="260">IF($Y$11="","",$Y$11)</f>
        <v>　　　．</v>
      </c>
      <c r="Z147" s="57" t="str">
        <f t="shared" ref="Z147:Z155" si="261">IF($Z$11="","",$Z$11)</f>
        <v>　　　．</v>
      </c>
      <c r="AA147" s="30" t="str">
        <f t="shared" ref="AA147:AA155" si="262">IF($AA$11="","",$AA$11)</f>
        <v>　　　．</v>
      </c>
      <c r="AB147" s="13"/>
      <c r="AC147" s="124">
        <f ca="1">IF($A$147="","",$A$147)</f>
        <v>52</v>
      </c>
      <c r="AD147" s="40" t="str">
        <f ca="1">IF($B$147="","",$B$147)</f>
        <v>五十二</v>
      </c>
      <c r="AE147" s="293" t="str">
        <f t="shared" si="250"/>
        <v>　　．</v>
      </c>
      <c r="AF147" s="294"/>
      <c r="AG147" s="295" t="str">
        <f t="shared" si="251"/>
        <v>　　．</v>
      </c>
      <c r="AH147" s="296"/>
      <c r="AI147" s="13"/>
      <c r="AJ147" s="124">
        <f ca="1">IF($A$147="","",$A$147)</f>
        <v>52</v>
      </c>
      <c r="AK147" s="40" t="str">
        <f ca="1">IF($B$147="","",$B$147)</f>
        <v>五十二</v>
      </c>
      <c r="AL147" s="29" t="str">
        <f t="shared" ref="AL147:AL155" si="263">IF($AL$11="","",$AL$11)</f>
        <v/>
      </c>
      <c r="AM147" s="57" t="str">
        <f t="shared" ref="AM147:AM155" si="264">IF($AM$11="","",$AM$11)</f>
        <v/>
      </c>
      <c r="AN147" s="57" t="str">
        <f t="shared" ref="AN147:AN155" si="265">IF($AN$11="","",$AN$11)</f>
        <v/>
      </c>
      <c r="AO147" s="30" t="str">
        <f t="shared" ref="AO147:AO155" si="266">IF($AO$11="","",$AO$11)</f>
        <v/>
      </c>
      <c r="AP147" s="13"/>
      <c r="AQ147" s="124">
        <f ca="1">IF($A$147="","",$A$147)</f>
        <v>52</v>
      </c>
      <c r="AR147" s="40" t="str">
        <f ca="1">IF($B$147="","",$B$147)</f>
        <v>五十二</v>
      </c>
      <c r="AS147" s="29" t="str">
        <f t="shared" ref="AS147:AS155" si="267">IF($AS$11="","",$AS$11)</f>
        <v/>
      </c>
      <c r="AT147" s="57" t="str">
        <f t="shared" ref="AT147:AT155" si="268">IF($AT$11="","",$AT$11)</f>
        <v/>
      </c>
      <c r="AU147" s="57" t="str">
        <f t="shared" ref="AU147:AU155" si="269">IF($AU$11="","",$AU$11)</f>
        <v/>
      </c>
      <c r="AV147" s="30" t="str">
        <f t="shared" ref="AV147:AV155" si="270">IF($AV$11="","",$AV$11)</f>
        <v/>
      </c>
      <c r="AW147" s="13"/>
      <c r="AX147" s="124">
        <f ca="1">IF($A$147="","",$A$147)</f>
        <v>52</v>
      </c>
      <c r="AY147" s="40" t="str">
        <f ca="1">IF($B$147="","",$B$147)</f>
        <v>五十二</v>
      </c>
      <c r="AZ147" s="29" t="str">
        <f t="shared" ref="AZ147:AZ155" si="271">IF($AZ$11="","",$AZ$11)</f>
        <v>　　　　　　．</v>
      </c>
      <c r="BA147" s="102" t="str">
        <f t="shared" ref="BA147:BA155" si="272">IF($BA$11="","",$BA$11)</f>
        <v>　　　　　　．</v>
      </c>
      <c r="BB147" s="103"/>
      <c r="BC147" s="124">
        <f ca="1">IF($A$147="","",$A$147)</f>
        <v>52</v>
      </c>
      <c r="BD147" s="40" t="str">
        <f ca="1">IF($B$147="","",$B$147)</f>
        <v>五十二</v>
      </c>
      <c r="BE147" s="29" t="str">
        <f t="shared" ref="BE147:BE155" si="273">IF($BE$11="","",$BE$11)</f>
        <v>　　　　　　．</v>
      </c>
      <c r="BF147" s="102" t="str">
        <f t="shared" ref="BF147:BF155" si="274">IF($BF$11="","",$BF$11)</f>
        <v>　　　　　　．</v>
      </c>
      <c r="BG147" s="13"/>
      <c r="BH147" s="124">
        <f ca="1">IF($A$147="","",$A$147)</f>
        <v>52</v>
      </c>
      <c r="BI147" s="40" t="str">
        <f ca="1">IF($B$147="","",$B$147)</f>
        <v>五十二</v>
      </c>
      <c r="BJ147" s="29" t="str">
        <f t="shared" ref="BJ147:BJ155" si="275">IF($BJ$11="","",$BJ$11)</f>
        <v>　　　　．</v>
      </c>
      <c r="BK147" s="57" t="str">
        <f t="shared" ref="BK147:BK155" si="276">IF($BK$11="","",$BK$11)</f>
        <v>　　　　．</v>
      </c>
      <c r="BL147" s="57" t="str">
        <f t="shared" ref="BL147:BL155" si="277">IF($BL$11="","",$BL$11)</f>
        <v>　　　　．</v>
      </c>
      <c r="BM147" s="30" t="str">
        <f t="shared" ref="BM147:BM155" si="278">IF($BM$11="","",$BM$11)</f>
        <v>　　　　．</v>
      </c>
      <c r="BN147" s="13"/>
      <c r="BO147" s="124">
        <f ca="1">IF($A$147="","",$A$147)</f>
        <v>52</v>
      </c>
      <c r="BP147" s="40" t="str">
        <f ca="1">IF($B$147="","",$B$147)</f>
        <v>五十二</v>
      </c>
      <c r="BQ147" s="29" t="str">
        <f t="shared" ref="BQ147:BQ155" si="279">IF($BQ$11="","",$BQ$11)</f>
        <v>　　　　　　　　．</v>
      </c>
      <c r="BR147" s="30" t="str">
        <f t="shared" ref="BR147:BR155" si="280">IF($BR$11="","",$BR$11)</f>
        <v>　　　　　　　　．</v>
      </c>
      <c r="BS147" s="13"/>
      <c r="BT147" s="124">
        <f ca="1">IF($A$147="","",$A$147)</f>
        <v>52</v>
      </c>
      <c r="BU147" s="104" t="str">
        <f ca="1">IF($B$147="","",$B$147)</f>
        <v>五十二</v>
      </c>
      <c r="BV147" s="113" t="str">
        <f t="shared" ref="BV147:BV155" si="281">IF($BV$11="","",$BV$11)</f>
        <v/>
      </c>
      <c r="BW147" s="102" t="str">
        <f t="shared" ref="BW147:BW155" si="282">IF($BW$11="","",$BW$11)</f>
        <v/>
      </c>
      <c r="BX147" s="13"/>
      <c r="BY147" s="124">
        <f ca="1">IF($A$147="","",$A$147)</f>
        <v>52</v>
      </c>
      <c r="BZ147" s="40" t="str">
        <f ca="1">IF($B$147="","",$B$147)</f>
        <v>五十二</v>
      </c>
      <c r="CA147" s="29" t="str">
        <f t="shared" ref="CA147:CA155" si="283">IF($CA$11="","",$CA$11)</f>
        <v>　　　　．</v>
      </c>
      <c r="CB147" s="57" t="str">
        <f t="shared" ref="CB147:CB155" si="284">IF($CB$11="","",$CB$11)</f>
        <v>　　　　．</v>
      </c>
      <c r="CC147" s="57" t="str">
        <f t="shared" ref="CC147:CC155" si="285">IF($CC$11="","",$CC$11)</f>
        <v>　　　　．</v>
      </c>
      <c r="CD147" s="30" t="str">
        <f t="shared" ref="CD147:CD155" si="286">IF($CD$11="","",$CD$11)</f>
        <v>　　　　．</v>
      </c>
      <c r="CE147" s="13"/>
      <c r="CF147" s="124">
        <f ca="1">IF($A$147="","",$A$147)</f>
        <v>52</v>
      </c>
      <c r="CG147" s="40" t="str">
        <f ca="1">IF($B$147="","",$B$147)</f>
        <v>五十二</v>
      </c>
      <c r="CH147" s="105" t="str">
        <f t="shared" ref="CH147:CH155" si="287">IF($CH$11="","",$CH$11)</f>
        <v>年</v>
      </c>
      <c r="CI147" s="106" t="str">
        <f t="shared" ref="CI147:CI155" si="288">IF($CI$11="","",$CI$11)</f>
        <v>年</v>
      </c>
      <c r="CJ147" s="106" t="str">
        <f t="shared" ref="CJ147:CJ155" si="289">IF($CJ$11="","",$CJ$11)</f>
        <v>年</v>
      </c>
      <c r="CK147" s="106" t="str">
        <f t="shared" ref="CK147:CK155" si="290">IF($CK$11="","",$CK$11)</f>
        <v>年</v>
      </c>
      <c r="CL147" s="106" t="str">
        <f t="shared" ref="CL147:CL155" si="291">IF($CL$11="","",$CL$11)</f>
        <v>年</v>
      </c>
      <c r="CM147" s="106" t="str">
        <f t="shared" ref="CM147:CM155" si="292">IF($CM$11="","",$CM$11)</f>
        <v>年</v>
      </c>
      <c r="CN147" s="106" t="str">
        <f t="shared" ref="CN147:CN155" si="293">IF($CN$11="","",$CN$11)</f>
        <v>年</v>
      </c>
      <c r="CO147" s="106" t="str">
        <f t="shared" ref="CO147:CO155" si="294">IF($CO$11="","",$CO$11)</f>
        <v>年</v>
      </c>
      <c r="CP147" s="106" t="str">
        <f t="shared" ref="CP147:CP155" si="295">IF($CP$11="","",$CP$11)</f>
        <v>年</v>
      </c>
      <c r="CQ147" s="107" t="str">
        <f t="shared" ref="CQ147:CQ155" si="296">IF($CQ$11="","",$CQ$11)</f>
        <v>年</v>
      </c>
    </row>
    <row r="148" spans="1:95" ht="30" customHeight="1" x14ac:dyDescent="0.15">
      <c r="A148" s="124">
        <f ca="1">IF(AND(入力!$C$4&gt;5,OR(QUOTIENT(入力!$C$3,入力!$C$4)&gt;2,AND(QUOTIENT(入力!$C$3,入力!$C$4)&gt;1,MOD(入力!$C$3,入力!$C$4)&gt;5))),OFFSET(入力!E3,QUOTIENT(入力!$C$3,入力!$C$4)*5+IF(MOD(入力!$C$3,入力!$C$4)&lt;6,MOD(入力!$C$3,入力!$C$4),5)+2,),"")</f>
        <v>53</v>
      </c>
      <c r="B148" s="40" t="str">
        <f ca="1">IF(AND(入力!$C$4&gt;5,OR(QUOTIENT(入力!$C$3,入力!$C$4)&gt;2,AND(QUOTIENT(入力!$C$3,入力!$C$4)&gt;1,MOD(入力!$C$3,入力!$C$4)&gt;5))),OFFSET(入力!F3,QUOTIENT(入力!$C$3,入力!$C$4)*5+IF(MOD(入力!$C$3,入力!$C$4)&lt;6,MOD(入力!$C$3,入力!$C$4),5)+2,),"")</f>
        <v>五十三</v>
      </c>
      <c r="C148" s="27" t="str">
        <f t="shared" ref="C148:C155" si="297">IF($C$11="","",$C$11)</f>
        <v>　</v>
      </c>
      <c r="D148" s="28" t="str">
        <f t="shared" ref="D148:D155" si="298">IF($D$11="","",$D$11)</f>
        <v>　　　　　　年　　　月　　　日</v>
      </c>
      <c r="E148" s="29" t="str">
        <f t="shared" si="252"/>
        <v>　　　　．</v>
      </c>
      <c r="F148" s="30" t="str">
        <f t="shared" ref="F148:F155" si="299">IF($F$11="","",$F$11)</f>
        <v>　　　．</v>
      </c>
      <c r="G148" s="13"/>
      <c r="H148" s="124">
        <f ca="1">IF($A$148="","",$A$148)</f>
        <v>53</v>
      </c>
      <c r="I148" s="40" t="str">
        <f ca="1">IF($B$148="","",$B$148)</f>
        <v>五十三</v>
      </c>
      <c r="J148" s="234" t="str">
        <f t="shared" si="253"/>
        <v>WS ／ OH ／ OP ／ MB ／ S ／ L ／ R ／ RS</v>
      </c>
      <c r="K148" s="235"/>
      <c r="L148" s="29" t="str">
        <f t="shared" si="254"/>
        <v>　　　　．</v>
      </c>
      <c r="M148" s="30" t="str">
        <f t="shared" si="255"/>
        <v>　　　　．</v>
      </c>
      <c r="N148" s="13"/>
      <c r="O148" s="124">
        <f ca="1">IF($A$148="","",$A$148)</f>
        <v>53</v>
      </c>
      <c r="P148" s="40" t="str">
        <f ca="1">IF($B$148="","",$B$148)</f>
        <v>五十三</v>
      </c>
      <c r="Q148" s="45"/>
      <c r="R148" s="46" t="str">
        <f t="shared" si="256"/>
        <v>右　／　左　／　両</v>
      </c>
      <c r="S148" s="29" t="str">
        <f t="shared" si="257"/>
        <v>　　　　．</v>
      </c>
      <c r="T148" s="30" t="str">
        <f t="shared" si="258"/>
        <v>　　　　．</v>
      </c>
      <c r="U148" s="13"/>
      <c r="V148" s="124">
        <f ca="1">IF($A$148="","",$A$148)</f>
        <v>53</v>
      </c>
      <c r="W148" s="40" t="str">
        <f ca="1">IF($B$148="","",$B$148)</f>
        <v>五十三</v>
      </c>
      <c r="X148" s="29" t="str">
        <f t="shared" si="259"/>
        <v>　　　．</v>
      </c>
      <c r="Y148" s="57" t="str">
        <f t="shared" si="260"/>
        <v>　　　．</v>
      </c>
      <c r="Z148" s="57" t="str">
        <f t="shared" si="261"/>
        <v>　　　．</v>
      </c>
      <c r="AA148" s="30" t="str">
        <f t="shared" si="262"/>
        <v>　　　．</v>
      </c>
      <c r="AB148" s="13"/>
      <c r="AC148" s="124">
        <f ca="1">IF($A$148="","",$A$148)</f>
        <v>53</v>
      </c>
      <c r="AD148" s="40" t="str">
        <f ca="1">IF($B$148="","",$B$148)</f>
        <v>五十三</v>
      </c>
      <c r="AE148" s="293" t="str">
        <f t="shared" si="250"/>
        <v>　　．</v>
      </c>
      <c r="AF148" s="294"/>
      <c r="AG148" s="295" t="str">
        <f t="shared" si="251"/>
        <v>　　．</v>
      </c>
      <c r="AH148" s="296"/>
      <c r="AI148" s="13"/>
      <c r="AJ148" s="124">
        <f ca="1">IF($A$148="","",$A$148)</f>
        <v>53</v>
      </c>
      <c r="AK148" s="40" t="str">
        <f ca="1">IF($B$148="","",$B$148)</f>
        <v>五十三</v>
      </c>
      <c r="AL148" s="29" t="str">
        <f t="shared" si="263"/>
        <v/>
      </c>
      <c r="AM148" s="57" t="str">
        <f t="shared" si="264"/>
        <v/>
      </c>
      <c r="AN148" s="57" t="str">
        <f t="shared" si="265"/>
        <v/>
      </c>
      <c r="AO148" s="30" t="str">
        <f t="shared" si="266"/>
        <v/>
      </c>
      <c r="AP148" s="13"/>
      <c r="AQ148" s="124">
        <f ca="1">IF($A$148="","",$A$148)</f>
        <v>53</v>
      </c>
      <c r="AR148" s="40" t="str">
        <f ca="1">IF($B$148="","",$B$148)</f>
        <v>五十三</v>
      </c>
      <c r="AS148" s="29" t="str">
        <f t="shared" si="267"/>
        <v/>
      </c>
      <c r="AT148" s="57" t="str">
        <f t="shared" si="268"/>
        <v/>
      </c>
      <c r="AU148" s="57" t="str">
        <f t="shared" si="269"/>
        <v/>
      </c>
      <c r="AV148" s="30" t="str">
        <f t="shared" si="270"/>
        <v/>
      </c>
      <c r="AW148" s="13"/>
      <c r="AX148" s="124">
        <f ca="1">IF($A$148="","",$A$148)</f>
        <v>53</v>
      </c>
      <c r="AY148" s="40" t="str">
        <f ca="1">IF($B$148="","",$B$148)</f>
        <v>五十三</v>
      </c>
      <c r="AZ148" s="29" t="str">
        <f t="shared" si="271"/>
        <v>　　　　　　．</v>
      </c>
      <c r="BA148" s="102" t="str">
        <f t="shared" si="272"/>
        <v>　　　　　　．</v>
      </c>
      <c r="BB148" s="103"/>
      <c r="BC148" s="124">
        <f ca="1">IF($A$148="","",$A$148)</f>
        <v>53</v>
      </c>
      <c r="BD148" s="40" t="str">
        <f ca="1">IF($B$148="","",$B$148)</f>
        <v>五十三</v>
      </c>
      <c r="BE148" s="29" t="str">
        <f t="shared" si="273"/>
        <v>　　　　　　．</v>
      </c>
      <c r="BF148" s="102" t="str">
        <f t="shared" si="274"/>
        <v>　　　　　　．</v>
      </c>
      <c r="BG148" s="13"/>
      <c r="BH148" s="124">
        <f ca="1">IF($A$148="","",$A$148)</f>
        <v>53</v>
      </c>
      <c r="BI148" s="40" t="str">
        <f ca="1">IF($B$148="","",$B$148)</f>
        <v>五十三</v>
      </c>
      <c r="BJ148" s="29" t="str">
        <f t="shared" si="275"/>
        <v>　　　　．</v>
      </c>
      <c r="BK148" s="57" t="str">
        <f t="shared" si="276"/>
        <v>　　　　．</v>
      </c>
      <c r="BL148" s="57" t="str">
        <f t="shared" si="277"/>
        <v>　　　　．</v>
      </c>
      <c r="BM148" s="30" t="str">
        <f t="shared" si="278"/>
        <v>　　　　．</v>
      </c>
      <c r="BN148" s="13"/>
      <c r="BO148" s="124">
        <f ca="1">IF($A$148="","",$A$148)</f>
        <v>53</v>
      </c>
      <c r="BP148" s="40" t="str">
        <f ca="1">IF($B$148="","",$B$148)</f>
        <v>五十三</v>
      </c>
      <c r="BQ148" s="29" t="str">
        <f t="shared" si="279"/>
        <v>　　　　　　　　．</v>
      </c>
      <c r="BR148" s="30" t="str">
        <f t="shared" si="280"/>
        <v>　　　　　　　　．</v>
      </c>
      <c r="BS148" s="13"/>
      <c r="BT148" s="124">
        <f ca="1">IF($A$148="","",$A$148)</f>
        <v>53</v>
      </c>
      <c r="BU148" s="104" t="str">
        <f ca="1">IF($B$148="","",$B$148)</f>
        <v>五十三</v>
      </c>
      <c r="BV148" s="113" t="str">
        <f t="shared" si="281"/>
        <v/>
      </c>
      <c r="BW148" s="102" t="str">
        <f t="shared" si="282"/>
        <v/>
      </c>
      <c r="BX148" s="13"/>
      <c r="BY148" s="124">
        <f ca="1">IF($A$148="","",$A$148)</f>
        <v>53</v>
      </c>
      <c r="BZ148" s="40" t="str">
        <f ca="1">IF($B$148="","",$B$148)</f>
        <v>五十三</v>
      </c>
      <c r="CA148" s="29" t="str">
        <f t="shared" si="283"/>
        <v>　　　　．</v>
      </c>
      <c r="CB148" s="57" t="str">
        <f t="shared" si="284"/>
        <v>　　　　．</v>
      </c>
      <c r="CC148" s="57" t="str">
        <f t="shared" si="285"/>
        <v>　　　　．</v>
      </c>
      <c r="CD148" s="30" t="str">
        <f t="shared" si="286"/>
        <v>　　　　．</v>
      </c>
      <c r="CE148" s="13"/>
      <c r="CF148" s="124">
        <f ca="1">IF($A$148="","",$A$148)</f>
        <v>53</v>
      </c>
      <c r="CG148" s="40" t="str">
        <f ca="1">IF($B$148="","",$B$148)</f>
        <v>五十三</v>
      </c>
      <c r="CH148" s="105" t="str">
        <f t="shared" si="287"/>
        <v>年</v>
      </c>
      <c r="CI148" s="106" t="str">
        <f t="shared" si="288"/>
        <v>年</v>
      </c>
      <c r="CJ148" s="106" t="str">
        <f t="shared" si="289"/>
        <v>年</v>
      </c>
      <c r="CK148" s="106" t="str">
        <f t="shared" si="290"/>
        <v>年</v>
      </c>
      <c r="CL148" s="106" t="str">
        <f t="shared" si="291"/>
        <v>年</v>
      </c>
      <c r="CM148" s="106" t="str">
        <f t="shared" si="292"/>
        <v>年</v>
      </c>
      <c r="CN148" s="106" t="str">
        <f t="shared" si="293"/>
        <v>年</v>
      </c>
      <c r="CO148" s="106" t="str">
        <f t="shared" si="294"/>
        <v>年</v>
      </c>
      <c r="CP148" s="106" t="str">
        <f t="shared" si="295"/>
        <v>年</v>
      </c>
      <c r="CQ148" s="107" t="str">
        <f t="shared" si="296"/>
        <v>年</v>
      </c>
    </row>
    <row r="149" spans="1:95" ht="30" customHeight="1" x14ac:dyDescent="0.15">
      <c r="A149" s="124">
        <f ca="1">IF(AND(入力!$C$4&gt;5,OR(QUOTIENT(入力!$C$3,入力!$C$4)&gt;3,AND(QUOTIENT(入力!$C$3,入力!$C$4)&gt;2,MOD(入力!$C$3,入力!$C$4)&gt;5))),OFFSET(入力!E3,QUOTIENT(入力!$C$3,入力!$C$4)*5+IF(MOD(入力!$C$3,入力!$C$4)&lt;6,MOD(入力!$C$3,入力!$C$4),5)+3,),"")</f>
        <v>54</v>
      </c>
      <c r="B149" s="40" t="str">
        <f ca="1">IF(AND(入力!$C$4&gt;5,OR(QUOTIENT(入力!$C$3,入力!$C$4)&gt;3,AND(QUOTIENT(入力!$C$3,入力!$C$4)&gt;2,MOD(入力!$C$3,入力!$C$4)&gt;5))),OFFSET(入力!F3,QUOTIENT(入力!$C$3,入力!$C$4)*5+IF(MOD(入力!$C$3,入力!$C$4)&lt;6,MOD(入力!$C$3,入力!$C$4),5)+3,),"")</f>
        <v>五十四</v>
      </c>
      <c r="C149" s="27" t="str">
        <f t="shared" si="297"/>
        <v>　</v>
      </c>
      <c r="D149" s="28" t="str">
        <f t="shared" si="298"/>
        <v>　　　　　　年　　　月　　　日</v>
      </c>
      <c r="E149" s="29" t="str">
        <f t="shared" si="252"/>
        <v>　　　　．</v>
      </c>
      <c r="F149" s="30" t="str">
        <f t="shared" si="299"/>
        <v>　　　．</v>
      </c>
      <c r="G149" s="13"/>
      <c r="H149" s="124">
        <f ca="1">IF($A$149="","",$A$149)</f>
        <v>54</v>
      </c>
      <c r="I149" s="40" t="str">
        <f ca="1">IF($B$149="","",$B$149)</f>
        <v>五十四</v>
      </c>
      <c r="J149" s="234" t="str">
        <f t="shared" si="253"/>
        <v>WS ／ OH ／ OP ／ MB ／ S ／ L ／ R ／ RS</v>
      </c>
      <c r="K149" s="235"/>
      <c r="L149" s="29" t="str">
        <f t="shared" si="254"/>
        <v>　　　　．</v>
      </c>
      <c r="M149" s="30" t="str">
        <f t="shared" si="255"/>
        <v>　　　　．</v>
      </c>
      <c r="N149" s="13"/>
      <c r="O149" s="124">
        <f ca="1">IF($A$149="","",$A$149)</f>
        <v>54</v>
      </c>
      <c r="P149" s="40" t="str">
        <f ca="1">IF($B$149="","",$B$149)</f>
        <v>五十四</v>
      </c>
      <c r="Q149" s="45"/>
      <c r="R149" s="46" t="str">
        <f t="shared" si="256"/>
        <v>右　／　左　／　両</v>
      </c>
      <c r="S149" s="29" t="str">
        <f t="shared" si="257"/>
        <v>　　　　．</v>
      </c>
      <c r="T149" s="30" t="str">
        <f t="shared" si="258"/>
        <v>　　　　．</v>
      </c>
      <c r="U149" s="13"/>
      <c r="V149" s="124">
        <f ca="1">IF($A$149="","",$A$149)</f>
        <v>54</v>
      </c>
      <c r="W149" s="40" t="str">
        <f ca="1">IF($B$149="","",$B$149)</f>
        <v>五十四</v>
      </c>
      <c r="X149" s="29" t="str">
        <f t="shared" si="259"/>
        <v>　　　．</v>
      </c>
      <c r="Y149" s="57" t="str">
        <f t="shared" si="260"/>
        <v>　　　．</v>
      </c>
      <c r="Z149" s="57" t="str">
        <f t="shared" si="261"/>
        <v>　　　．</v>
      </c>
      <c r="AA149" s="30" t="str">
        <f t="shared" si="262"/>
        <v>　　　．</v>
      </c>
      <c r="AB149" s="13"/>
      <c r="AC149" s="124">
        <f ca="1">IF($A$149="","",$A$149)</f>
        <v>54</v>
      </c>
      <c r="AD149" s="40" t="str">
        <f ca="1">IF($B$149="","",$B$149)</f>
        <v>五十四</v>
      </c>
      <c r="AE149" s="293" t="str">
        <f t="shared" si="250"/>
        <v>　　．</v>
      </c>
      <c r="AF149" s="294"/>
      <c r="AG149" s="295" t="str">
        <f t="shared" si="251"/>
        <v>　　．</v>
      </c>
      <c r="AH149" s="296"/>
      <c r="AI149" s="13"/>
      <c r="AJ149" s="124">
        <f ca="1">IF($A$149="","",$A$149)</f>
        <v>54</v>
      </c>
      <c r="AK149" s="40" t="str">
        <f ca="1">IF($B$149="","",$B$149)</f>
        <v>五十四</v>
      </c>
      <c r="AL149" s="29" t="str">
        <f t="shared" si="263"/>
        <v/>
      </c>
      <c r="AM149" s="57" t="str">
        <f t="shared" si="264"/>
        <v/>
      </c>
      <c r="AN149" s="57" t="str">
        <f t="shared" si="265"/>
        <v/>
      </c>
      <c r="AO149" s="30" t="str">
        <f t="shared" si="266"/>
        <v/>
      </c>
      <c r="AP149" s="13"/>
      <c r="AQ149" s="124">
        <f ca="1">IF($A$149="","",$A$149)</f>
        <v>54</v>
      </c>
      <c r="AR149" s="40" t="str">
        <f ca="1">IF($B$149="","",$B$149)</f>
        <v>五十四</v>
      </c>
      <c r="AS149" s="29" t="str">
        <f t="shared" si="267"/>
        <v/>
      </c>
      <c r="AT149" s="57" t="str">
        <f t="shared" si="268"/>
        <v/>
      </c>
      <c r="AU149" s="57" t="str">
        <f t="shared" si="269"/>
        <v/>
      </c>
      <c r="AV149" s="30" t="str">
        <f t="shared" si="270"/>
        <v/>
      </c>
      <c r="AW149" s="13"/>
      <c r="AX149" s="124">
        <f ca="1">IF($A$149="","",$A$149)</f>
        <v>54</v>
      </c>
      <c r="AY149" s="40" t="str">
        <f ca="1">IF($B$149="","",$B$149)</f>
        <v>五十四</v>
      </c>
      <c r="AZ149" s="29" t="str">
        <f t="shared" si="271"/>
        <v>　　　　　　．</v>
      </c>
      <c r="BA149" s="102" t="str">
        <f t="shared" si="272"/>
        <v>　　　　　　．</v>
      </c>
      <c r="BB149" s="103"/>
      <c r="BC149" s="124">
        <f ca="1">IF($A$149="","",$A$149)</f>
        <v>54</v>
      </c>
      <c r="BD149" s="40" t="str">
        <f ca="1">IF($B$149="","",$B$149)</f>
        <v>五十四</v>
      </c>
      <c r="BE149" s="29" t="str">
        <f t="shared" si="273"/>
        <v>　　　　　　．</v>
      </c>
      <c r="BF149" s="102" t="str">
        <f t="shared" si="274"/>
        <v>　　　　　　．</v>
      </c>
      <c r="BG149" s="13"/>
      <c r="BH149" s="124">
        <f ca="1">IF($A$149="","",$A$149)</f>
        <v>54</v>
      </c>
      <c r="BI149" s="40" t="str">
        <f ca="1">IF($B$149="","",$B$149)</f>
        <v>五十四</v>
      </c>
      <c r="BJ149" s="29" t="str">
        <f t="shared" si="275"/>
        <v>　　　　．</v>
      </c>
      <c r="BK149" s="57" t="str">
        <f t="shared" si="276"/>
        <v>　　　　．</v>
      </c>
      <c r="BL149" s="57" t="str">
        <f t="shared" si="277"/>
        <v>　　　　．</v>
      </c>
      <c r="BM149" s="30" t="str">
        <f t="shared" si="278"/>
        <v>　　　　．</v>
      </c>
      <c r="BN149" s="13"/>
      <c r="BO149" s="124">
        <f ca="1">IF($A$149="","",$A$149)</f>
        <v>54</v>
      </c>
      <c r="BP149" s="40" t="str">
        <f ca="1">IF($B$149="","",$B$149)</f>
        <v>五十四</v>
      </c>
      <c r="BQ149" s="29" t="str">
        <f t="shared" si="279"/>
        <v>　　　　　　　　．</v>
      </c>
      <c r="BR149" s="30" t="str">
        <f t="shared" si="280"/>
        <v>　　　　　　　　．</v>
      </c>
      <c r="BS149" s="13"/>
      <c r="BT149" s="124">
        <f ca="1">IF($A$149="","",$A$149)</f>
        <v>54</v>
      </c>
      <c r="BU149" s="104" t="str">
        <f ca="1">IF($B$149="","",$B$149)</f>
        <v>五十四</v>
      </c>
      <c r="BV149" s="113" t="str">
        <f t="shared" si="281"/>
        <v/>
      </c>
      <c r="BW149" s="102" t="str">
        <f t="shared" si="282"/>
        <v/>
      </c>
      <c r="BX149" s="13"/>
      <c r="BY149" s="124">
        <f ca="1">IF($A$149="","",$A$149)</f>
        <v>54</v>
      </c>
      <c r="BZ149" s="40" t="str">
        <f ca="1">IF($B$149="","",$B$149)</f>
        <v>五十四</v>
      </c>
      <c r="CA149" s="29" t="str">
        <f t="shared" si="283"/>
        <v>　　　　．</v>
      </c>
      <c r="CB149" s="57" t="str">
        <f t="shared" si="284"/>
        <v>　　　　．</v>
      </c>
      <c r="CC149" s="57" t="str">
        <f t="shared" si="285"/>
        <v>　　　　．</v>
      </c>
      <c r="CD149" s="30" t="str">
        <f t="shared" si="286"/>
        <v>　　　　．</v>
      </c>
      <c r="CE149" s="13"/>
      <c r="CF149" s="124">
        <f ca="1">IF($A$149="","",$A$149)</f>
        <v>54</v>
      </c>
      <c r="CG149" s="40" t="str">
        <f ca="1">IF($B$149="","",$B$149)</f>
        <v>五十四</v>
      </c>
      <c r="CH149" s="105" t="str">
        <f t="shared" si="287"/>
        <v>年</v>
      </c>
      <c r="CI149" s="106" t="str">
        <f t="shared" si="288"/>
        <v>年</v>
      </c>
      <c r="CJ149" s="106" t="str">
        <f t="shared" si="289"/>
        <v>年</v>
      </c>
      <c r="CK149" s="106" t="str">
        <f t="shared" si="290"/>
        <v>年</v>
      </c>
      <c r="CL149" s="106" t="str">
        <f t="shared" si="291"/>
        <v>年</v>
      </c>
      <c r="CM149" s="106" t="str">
        <f t="shared" si="292"/>
        <v>年</v>
      </c>
      <c r="CN149" s="106" t="str">
        <f t="shared" si="293"/>
        <v>年</v>
      </c>
      <c r="CO149" s="106" t="str">
        <f t="shared" si="294"/>
        <v>年</v>
      </c>
      <c r="CP149" s="106" t="str">
        <f t="shared" si="295"/>
        <v>年</v>
      </c>
      <c r="CQ149" s="107" t="str">
        <f t="shared" si="296"/>
        <v>年</v>
      </c>
    </row>
    <row r="150" spans="1:95" ht="30" customHeight="1" x14ac:dyDescent="0.15">
      <c r="A150" s="124">
        <f ca="1">IF(AND(入力!$C$4&gt;5,OR(QUOTIENT(入力!$C$3,入力!$C$4)&gt;4,AND(QUOTIENT(入力!$C$3,入力!$C$4)&gt;3,MOD(入力!$C$3,入力!$C$4)&gt;5))),OFFSET(入力!E3,QUOTIENT(入力!$C$3,入力!$C$4)*5+IF(MOD(入力!$C$3,入力!$C$4)&lt;6,MOD(入力!$C$3,入力!$C$4),5)+4,),"")</f>
        <v>55</v>
      </c>
      <c r="B150" s="40" t="str">
        <f ca="1">IF(AND(入力!$C$4&gt;5,OR(QUOTIENT(入力!$C$3,入力!$C$4)&gt;4,AND(QUOTIENT(入力!$C$3,入力!$C$4)&gt;3,MOD(入力!$C$3,入力!$C$4)&gt;5))),OFFSET(入力!F3,QUOTIENT(入力!$C$3,入力!$C$4)*5+IF(MOD(入力!$C$3,入力!$C$4)&lt;6,MOD(入力!$C$3,入力!$C$4),5)+4,),"")</f>
        <v>五十五</v>
      </c>
      <c r="C150" s="27" t="str">
        <f t="shared" si="297"/>
        <v>　</v>
      </c>
      <c r="D150" s="28" t="str">
        <f t="shared" si="298"/>
        <v>　　　　　　年　　　月　　　日</v>
      </c>
      <c r="E150" s="29" t="str">
        <f t="shared" si="252"/>
        <v>　　　　．</v>
      </c>
      <c r="F150" s="30" t="str">
        <f t="shared" si="299"/>
        <v>　　　．</v>
      </c>
      <c r="G150" s="13"/>
      <c r="H150" s="124">
        <f ca="1">IF($A$150="","",$A$150)</f>
        <v>55</v>
      </c>
      <c r="I150" s="40" t="str">
        <f ca="1">IF($B$150="","",$B$150)</f>
        <v>五十五</v>
      </c>
      <c r="J150" s="234" t="str">
        <f t="shared" si="253"/>
        <v>WS ／ OH ／ OP ／ MB ／ S ／ L ／ R ／ RS</v>
      </c>
      <c r="K150" s="235"/>
      <c r="L150" s="29" t="str">
        <f t="shared" si="254"/>
        <v>　　　　．</v>
      </c>
      <c r="M150" s="30" t="str">
        <f t="shared" si="255"/>
        <v>　　　　．</v>
      </c>
      <c r="N150" s="13"/>
      <c r="O150" s="124">
        <f ca="1">IF($A$150="","",$A$150)</f>
        <v>55</v>
      </c>
      <c r="P150" s="40" t="str">
        <f ca="1">IF($B$150="","",$B$150)</f>
        <v>五十五</v>
      </c>
      <c r="Q150" s="45"/>
      <c r="R150" s="46" t="str">
        <f t="shared" si="256"/>
        <v>右　／　左　／　両</v>
      </c>
      <c r="S150" s="29" t="str">
        <f t="shared" si="257"/>
        <v>　　　　．</v>
      </c>
      <c r="T150" s="30" t="str">
        <f t="shared" si="258"/>
        <v>　　　　．</v>
      </c>
      <c r="U150" s="13"/>
      <c r="V150" s="124">
        <f ca="1">IF($A$150="","",$A$150)</f>
        <v>55</v>
      </c>
      <c r="W150" s="40" t="str">
        <f ca="1">IF($B$150="","",$B$150)</f>
        <v>五十五</v>
      </c>
      <c r="X150" s="29" t="str">
        <f t="shared" si="259"/>
        <v>　　　．</v>
      </c>
      <c r="Y150" s="57" t="str">
        <f t="shared" si="260"/>
        <v>　　　．</v>
      </c>
      <c r="Z150" s="57" t="str">
        <f t="shared" si="261"/>
        <v>　　　．</v>
      </c>
      <c r="AA150" s="30" t="str">
        <f t="shared" si="262"/>
        <v>　　　．</v>
      </c>
      <c r="AB150" s="13"/>
      <c r="AC150" s="124">
        <f ca="1">IF($A$150="","",$A$150)</f>
        <v>55</v>
      </c>
      <c r="AD150" s="40" t="str">
        <f ca="1">IF($B$150="","",$B$150)</f>
        <v>五十五</v>
      </c>
      <c r="AE150" s="293" t="str">
        <f t="shared" si="250"/>
        <v>　　．</v>
      </c>
      <c r="AF150" s="294"/>
      <c r="AG150" s="295" t="str">
        <f t="shared" si="251"/>
        <v>　　．</v>
      </c>
      <c r="AH150" s="296"/>
      <c r="AI150" s="13"/>
      <c r="AJ150" s="124">
        <f ca="1">IF($A$150="","",$A$150)</f>
        <v>55</v>
      </c>
      <c r="AK150" s="40" t="str">
        <f ca="1">IF($B$150="","",$B$150)</f>
        <v>五十五</v>
      </c>
      <c r="AL150" s="29" t="str">
        <f t="shared" si="263"/>
        <v/>
      </c>
      <c r="AM150" s="57" t="str">
        <f t="shared" si="264"/>
        <v/>
      </c>
      <c r="AN150" s="57" t="str">
        <f t="shared" si="265"/>
        <v/>
      </c>
      <c r="AO150" s="30" t="str">
        <f t="shared" si="266"/>
        <v/>
      </c>
      <c r="AP150" s="13"/>
      <c r="AQ150" s="124">
        <f ca="1">IF($A$150="","",$A$150)</f>
        <v>55</v>
      </c>
      <c r="AR150" s="40" t="str">
        <f ca="1">IF($B$150="","",$B$150)</f>
        <v>五十五</v>
      </c>
      <c r="AS150" s="29" t="str">
        <f t="shared" si="267"/>
        <v/>
      </c>
      <c r="AT150" s="57" t="str">
        <f t="shared" si="268"/>
        <v/>
      </c>
      <c r="AU150" s="57" t="str">
        <f t="shared" si="269"/>
        <v/>
      </c>
      <c r="AV150" s="30" t="str">
        <f t="shared" si="270"/>
        <v/>
      </c>
      <c r="AW150" s="13"/>
      <c r="AX150" s="124">
        <f ca="1">IF($A$150="","",$A$150)</f>
        <v>55</v>
      </c>
      <c r="AY150" s="40" t="str">
        <f ca="1">IF($B$150="","",$B$150)</f>
        <v>五十五</v>
      </c>
      <c r="AZ150" s="29" t="str">
        <f t="shared" si="271"/>
        <v>　　　　　　．</v>
      </c>
      <c r="BA150" s="102" t="str">
        <f t="shared" si="272"/>
        <v>　　　　　　．</v>
      </c>
      <c r="BB150" s="103"/>
      <c r="BC150" s="124">
        <f ca="1">IF($A$150="","",$A$150)</f>
        <v>55</v>
      </c>
      <c r="BD150" s="40" t="str">
        <f ca="1">IF($B$150="","",$B$150)</f>
        <v>五十五</v>
      </c>
      <c r="BE150" s="29" t="str">
        <f t="shared" si="273"/>
        <v>　　　　　　．</v>
      </c>
      <c r="BF150" s="102" t="str">
        <f t="shared" si="274"/>
        <v>　　　　　　．</v>
      </c>
      <c r="BG150" s="13"/>
      <c r="BH150" s="124">
        <f ca="1">IF($A$150="","",$A$150)</f>
        <v>55</v>
      </c>
      <c r="BI150" s="40" t="str">
        <f ca="1">IF($B$150="","",$B$150)</f>
        <v>五十五</v>
      </c>
      <c r="BJ150" s="29" t="str">
        <f t="shared" si="275"/>
        <v>　　　　．</v>
      </c>
      <c r="BK150" s="57" t="str">
        <f t="shared" si="276"/>
        <v>　　　　．</v>
      </c>
      <c r="BL150" s="57" t="str">
        <f t="shared" si="277"/>
        <v>　　　　．</v>
      </c>
      <c r="BM150" s="30" t="str">
        <f t="shared" si="278"/>
        <v>　　　　．</v>
      </c>
      <c r="BN150" s="13"/>
      <c r="BO150" s="124">
        <f ca="1">IF($A$150="","",$A$150)</f>
        <v>55</v>
      </c>
      <c r="BP150" s="40" t="str">
        <f ca="1">IF($B$150="","",$B$150)</f>
        <v>五十五</v>
      </c>
      <c r="BQ150" s="29" t="str">
        <f t="shared" si="279"/>
        <v>　　　　　　　　．</v>
      </c>
      <c r="BR150" s="30" t="str">
        <f t="shared" si="280"/>
        <v>　　　　　　　　．</v>
      </c>
      <c r="BS150" s="13"/>
      <c r="BT150" s="124">
        <f ca="1">IF($A$150="","",$A$150)</f>
        <v>55</v>
      </c>
      <c r="BU150" s="104" t="str">
        <f ca="1">IF($B$150="","",$B$150)</f>
        <v>五十五</v>
      </c>
      <c r="BV150" s="113" t="str">
        <f t="shared" si="281"/>
        <v/>
      </c>
      <c r="BW150" s="102" t="str">
        <f t="shared" si="282"/>
        <v/>
      </c>
      <c r="BX150" s="13"/>
      <c r="BY150" s="124">
        <f ca="1">IF($A$150="","",$A$150)</f>
        <v>55</v>
      </c>
      <c r="BZ150" s="40" t="str">
        <f ca="1">IF($B$150="","",$B$150)</f>
        <v>五十五</v>
      </c>
      <c r="CA150" s="29" t="str">
        <f t="shared" si="283"/>
        <v>　　　　．</v>
      </c>
      <c r="CB150" s="57" t="str">
        <f t="shared" si="284"/>
        <v>　　　　．</v>
      </c>
      <c r="CC150" s="57" t="str">
        <f t="shared" si="285"/>
        <v>　　　　．</v>
      </c>
      <c r="CD150" s="30" t="str">
        <f t="shared" si="286"/>
        <v>　　　　．</v>
      </c>
      <c r="CE150" s="13"/>
      <c r="CF150" s="124">
        <f ca="1">IF($A$150="","",$A$150)</f>
        <v>55</v>
      </c>
      <c r="CG150" s="40" t="str">
        <f ca="1">IF($B$150="","",$B$150)</f>
        <v>五十五</v>
      </c>
      <c r="CH150" s="105" t="str">
        <f t="shared" si="287"/>
        <v>年</v>
      </c>
      <c r="CI150" s="106" t="str">
        <f t="shared" si="288"/>
        <v>年</v>
      </c>
      <c r="CJ150" s="106" t="str">
        <f t="shared" si="289"/>
        <v>年</v>
      </c>
      <c r="CK150" s="106" t="str">
        <f t="shared" si="290"/>
        <v>年</v>
      </c>
      <c r="CL150" s="106" t="str">
        <f t="shared" si="291"/>
        <v>年</v>
      </c>
      <c r="CM150" s="106" t="str">
        <f t="shared" si="292"/>
        <v>年</v>
      </c>
      <c r="CN150" s="106" t="str">
        <f t="shared" si="293"/>
        <v>年</v>
      </c>
      <c r="CO150" s="106" t="str">
        <f t="shared" si="294"/>
        <v>年</v>
      </c>
      <c r="CP150" s="106" t="str">
        <f t="shared" si="295"/>
        <v>年</v>
      </c>
      <c r="CQ150" s="107" t="str">
        <f t="shared" si="296"/>
        <v>年</v>
      </c>
    </row>
    <row r="151" spans="1:95" ht="30" customHeight="1" x14ac:dyDescent="0.15">
      <c r="A151" s="124">
        <f ca="1">IF(AND(入力!$C$4&gt;5,OR(QUOTIENT(入力!$C$3,入力!$C$4)&gt;5,AND(QUOTIENT(入力!$C$3,入力!$C$4)&gt;4,MOD(入力!$C$3,入力!$C$4)&gt;5))),OFFSET(入力!E3,QUOTIENT(入力!$C$3,入力!$C$4)*5+IF(MOD(入力!$C$3,入力!$C$4)&lt;6,MOD(入力!$C$3,入力!$C$4),5)+5,),"")</f>
        <v>56</v>
      </c>
      <c r="B151" s="40" t="str">
        <f ca="1">IF(AND(入力!$C$4&gt;5,OR(QUOTIENT(入力!$C$3,入力!$C$4)&gt;5,AND(QUOTIENT(入力!$C$3,入力!$C$4)&gt;4,MOD(入力!$C$3,入力!$C$4)&gt;5))),OFFSET(入力!F3,QUOTIENT(入力!$C$3,入力!$C$4)*5+IF(MOD(入力!$C$3,入力!$C$4)&lt;6,MOD(入力!$C$3,入力!$C$4),5)+5,),"")</f>
        <v>五十六</v>
      </c>
      <c r="C151" s="27" t="str">
        <f t="shared" si="297"/>
        <v>　</v>
      </c>
      <c r="D151" s="28" t="str">
        <f t="shared" si="298"/>
        <v>　　　　　　年　　　月　　　日</v>
      </c>
      <c r="E151" s="29" t="str">
        <f t="shared" si="252"/>
        <v>　　　　．</v>
      </c>
      <c r="F151" s="30" t="str">
        <f t="shared" si="299"/>
        <v>　　　．</v>
      </c>
      <c r="G151" s="13"/>
      <c r="H151" s="124">
        <f ca="1">IF($A$151="","",$A$151)</f>
        <v>56</v>
      </c>
      <c r="I151" s="40" t="str">
        <f ca="1">IF($B$151="","",$B$151)</f>
        <v>五十六</v>
      </c>
      <c r="J151" s="234" t="str">
        <f t="shared" si="253"/>
        <v>WS ／ OH ／ OP ／ MB ／ S ／ L ／ R ／ RS</v>
      </c>
      <c r="K151" s="235"/>
      <c r="L151" s="29" t="str">
        <f t="shared" si="254"/>
        <v>　　　　．</v>
      </c>
      <c r="M151" s="30" t="str">
        <f t="shared" si="255"/>
        <v>　　　　．</v>
      </c>
      <c r="N151" s="13"/>
      <c r="O151" s="124">
        <f ca="1">IF($A$151="","",$A$151)</f>
        <v>56</v>
      </c>
      <c r="P151" s="40" t="str">
        <f ca="1">IF($B$151="","",$B$151)</f>
        <v>五十六</v>
      </c>
      <c r="Q151" s="45"/>
      <c r="R151" s="46" t="str">
        <f t="shared" si="256"/>
        <v>右　／　左　／　両</v>
      </c>
      <c r="S151" s="29" t="str">
        <f t="shared" si="257"/>
        <v>　　　　．</v>
      </c>
      <c r="T151" s="30" t="str">
        <f t="shared" si="258"/>
        <v>　　　　．</v>
      </c>
      <c r="U151" s="13"/>
      <c r="V151" s="124">
        <f ca="1">IF($A$151="","",$A$151)</f>
        <v>56</v>
      </c>
      <c r="W151" s="40" t="str">
        <f ca="1">IF($B$151="","",$B$151)</f>
        <v>五十六</v>
      </c>
      <c r="X151" s="29" t="str">
        <f t="shared" si="259"/>
        <v>　　　．</v>
      </c>
      <c r="Y151" s="57" t="str">
        <f t="shared" si="260"/>
        <v>　　　．</v>
      </c>
      <c r="Z151" s="57" t="str">
        <f t="shared" si="261"/>
        <v>　　　．</v>
      </c>
      <c r="AA151" s="30" t="str">
        <f t="shared" si="262"/>
        <v>　　　．</v>
      </c>
      <c r="AB151" s="13"/>
      <c r="AC151" s="124">
        <f ca="1">IF($A$151="","",$A$151)</f>
        <v>56</v>
      </c>
      <c r="AD151" s="40" t="str">
        <f ca="1">IF($B$151="","",$B$151)</f>
        <v>五十六</v>
      </c>
      <c r="AE151" s="293" t="str">
        <f t="shared" si="250"/>
        <v>　　．</v>
      </c>
      <c r="AF151" s="294"/>
      <c r="AG151" s="295" t="str">
        <f t="shared" si="251"/>
        <v>　　．</v>
      </c>
      <c r="AH151" s="296"/>
      <c r="AI151" s="13"/>
      <c r="AJ151" s="124">
        <f ca="1">IF($A$151="","",$A$151)</f>
        <v>56</v>
      </c>
      <c r="AK151" s="40" t="str">
        <f ca="1">IF($B$151="","",$B$151)</f>
        <v>五十六</v>
      </c>
      <c r="AL151" s="29" t="str">
        <f t="shared" si="263"/>
        <v/>
      </c>
      <c r="AM151" s="57" t="str">
        <f t="shared" si="264"/>
        <v/>
      </c>
      <c r="AN151" s="57" t="str">
        <f t="shared" si="265"/>
        <v/>
      </c>
      <c r="AO151" s="30" t="str">
        <f t="shared" si="266"/>
        <v/>
      </c>
      <c r="AP151" s="13"/>
      <c r="AQ151" s="124">
        <f ca="1">IF($A$151="","",$A$151)</f>
        <v>56</v>
      </c>
      <c r="AR151" s="40" t="str">
        <f ca="1">IF($B$151="","",$B$151)</f>
        <v>五十六</v>
      </c>
      <c r="AS151" s="29" t="str">
        <f t="shared" si="267"/>
        <v/>
      </c>
      <c r="AT151" s="57" t="str">
        <f t="shared" si="268"/>
        <v/>
      </c>
      <c r="AU151" s="57" t="str">
        <f t="shared" si="269"/>
        <v/>
      </c>
      <c r="AV151" s="30" t="str">
        <f t="shared" si="270"/>
        <v/>
      </c>
      <c r="AW151" s="13"/>
      <c r="AX151" s="124">
        <f ca="1">IF($A$151="","",$A$151)</f>
        <v>56</v>
      </c>
      <c r="AY151" s="40" t="str">
        <f ca="1">IF($B$151="","",$B$151)</f>
        <v>五十六</v>
      </c>
      <c r="AZ151" s="29" t="str">
        <f t="shared" si="271"/>
        <v>　　　　　　．</v>
      </c>
      <c r="BA151" s="102" t="str">
        <f t="shared" si="272"/>
        <v>　　　　　　．</v>
      </c>
      <c r="BB151" s="103"/>
      <c r="BC151" s="124">
        <f ca="1">IF($A$151="","",$A$151)</f>
        <v>56</v>
      </c>
      <c r="BD151" s="40" t="str">
        <f ca="1">IF($B$151="","",$B$151)</f>
        <v>五十六</v>
      </c>
      <c r="BE151" s="29" t="str">
        <f t="shared" si="273"/>
        <v>　　　　　　．</v>
      </c>
      <c r="BF151" s="102" t="str">
        <f t="shared" si="274"/>
        <v>　　　　　　．</v>
      </c>
      <c r="BG151" s="13"/>
      <c r="BH151" s="124">
        <f ca="1">IF($A$151="","",$A$151)</f>
        <v>56</v>
      </c>
      <c r="BI151" s="40" t="str">
        <f ca="1">IF($B$151="","",$B$151)</f>
        <v>五十六</v>
      </c>
      <c r="BJ151" s="29" t="str">
        <f t="shared" si="275"/>
        <v>　　　　．</v>
      </c>
      <c r="BK151" s="57" t="str">
        <f t="shared" si="276"/>
        <v>　　　　．</v>
      </c>
      <c r="BL151" s="57" t="str">
        <f t="shared" si="277"/>
        <v>　　　　．</v>
      </c>
      <c r="BM151" s="30" t="str">
        <f t="shared" si="278"/>
        <v>　　　　．</v>
      </c>
      <c r="BN151" s="13"/>
      <c r="BO151" s="124">
        <f ca="1">IF($A$151="","",$A$151)</f>
        <v>56</v>
      </c>
      <c r="BP151" s="40" t="str">
        <f ca="1">IF($B$151="","",$B$151)</f>
        <v>五十六</v>
      </c>
      <c r="BQ151" s="29" t="str">
        <f t="shared" si="279"/>
        <v>　　　　　　　　．</v>
      </c>
      <c r="BR151" s="30" t="str">
        <f t="shared" si="280"/>
        <v>　　　　　　　　．</v>
      </c>
      <c r="BS151" s="13"/>
      <c r="BT151" s="124">
        <f ca="1">IF($A$151="","",$A$151)</f>
        <v>56</v>
      </c>
      <c r="BU151" s="104" t="str">
        <f ca="1">IF($B$151="","",$B$151)</f>
        <v>五十六</v>
      </c>
      <c r="BV151" s="113" t="str">
        <f t="shared" si="281"/>
        <v/>
      </c>
      <c r="BW151" s="102" t="str">
        <f t="shared" si="282"/>
        <v/>
      </c>
      <c r="BX151" s="13"/>
      <c r="BY151" s="124">
        <f ca="1">IF($A$151="","",$A$151)</f>
        <v>56</v>
      </c>
      <c r="BZ151" s="40" t="str">
        <f ca="1">IF($B$151="","",$B$151)</f>
        <v>五十六</v>
      </c>
      <c r="CA151" s="29" t="str">
        <f t="shared" si="283"/>
        <v>　　　　．</v>
      </c>
      <c r="CB151" s="57" t="str">
        <f t="shared" si="284"/>
        <v>　　　　．</v>
      </c>
      <c r="CC151" s="57" t="str">
        <f t="shared" si="285"/>
        <v>　　　　．</v>
      </c>
      <c r="CD151" s="30" t="str">
        <f t="shared" si="286"/>
        <v>　　　　．</v>
      </c>
      <c r="CE151" s="13"/>
      <c r="CF151" s="124">
        <f ca="1">IF($A$151="","",$A$151)</f>
        <v>56</v>
      </c>
      <c r="CG151" s="40" t="str">
        <f ca="1">IF($B$151="","",$B$151)</f>
        <v>五十六</v>
      </c>
      <c r="CH151" s="105" t="str">
        <f t="shared" si="287"/>
        <v>年</v>
      </c>
      <c r="CI151" s="106" t="str">
        <f t="shared" si="288"/>
        <v>年</v>
      </c>
      <c r="CJ151" s="106" t="str">
        <f t="shared" si="289"/>
        <v>年</v>
      </c>
      <c r="CK151" s="106" t="str">
        <f t="shared" si="290"/>
        <v>年</v>
      </c>
      <c r="CL151" s="106" t="str">
        <f t="shared" si="291"/>
        <v>年</v>
      </c>
      <c r="CM151" s="106" t="str">
        <f t="shared" si="292"/>
        <v>年</v>
      </c>
      <c r="CN151" s="106" t="str">
        <f t="shared" si="293"/>
        <v>年</v>
      </c>
      <c r="CO151" s="106" t="str">
        <f t="shared" si="294"/>
        <v>年</v>
      </c>
      <c r="CP151" s="106" t="str">
        <f t="shared" si="295"/>
        <v>年</v>
      </c>
      <c r="CQ151" s="107" t="str">
        <f t="shared" si="296"/>
        <v>年</v>
      </c>
    </row>
    <row r="152" spans="1:95" ht="30" customHeight="1" x14ac:dyDescent="0.15">
      <c r="A152" s="124">
        <f ca="1">IF(AND(入力!$C$4&gt;5,OR(QUOTIENT(入力!$C$3,入力!$C$4)&gt;6,AND(QUOTIENT(入力!$C$3,入力!$C$4)&gt;5,MOD(入力!$C$3,入力!$C$4)&gt;5))),OFFSET(入力!E3,QUOTIENT(入力!$C$3,入力!$C$4)*5+IF(MOD(入力!$C$3,入力!$C$4)&lt;6,MOD(入力!$C$3,入力!$C$4),5)+6,),"")</f>
        <v>57</v>
      </c>
      <c r="B152" s="40" t="str">
        <f ca="1">IF(AND(入力!$C$4&gt;5,OR(QUOTIENT(入力!$C$3,入力!$C$4)&gt;6,AND(QUOTIENT(入力!$C$3,入力!$C$4)&gt;5,MOD(入力!$C$3,入力!$C$4)&gt;5))),OFFSET(入力!F3,QUOTIENT(入力!$C$3,入力!$C$4)*5+IF(MOD(入力!$C$3,入力!$C$4)&lt;6,MOD(入力!$C$3,入力!$C$4),5)+6,),"")</f>
        <v>五十七</v>
      </c>
      <c r="C152" s="27" t="str">
        <f t="shared" si="297"/>
        <v>　</v>
      </c>
      <c r="D152" s="28" t="str">
        <f t="shared" si="298"/>
        <v>　　　　　　年　　　月　　　日</v>
      </c>
      <c r="E152" s="29" t="str">
        <f t="shared" si="252"/>
        <v>　　　　．</v>
      </c>
      <c r="F152" s="30" t="str">
        <f t="shared" si="299"/>
        <v>　　　．</v>
      </c>
      <c r="G152" s="13"/>
      <c r="H152" s="124">
        <f ca="1">IF($A$152="","",$A$152)</f>
        <v>57</v>
      </c>
      <c r="I152" s="40" t="str">
        <f ca="1">IF($B$152="","",$B$152)</f>
        <v>五十七</v>
      </c>
      <c r="J152" s="234" t="str">
        <f t="shared" si="253"/>
        <v>WS ／ OH ／ OP ／ MB ／ S ／ L ／ R ／ RS</v>
      </c>
      <c r="K152" s="235"/>
      <c r="L152" s="29" t="str">
        <f t="shared" si="254"/>
        <v>　　　　．</v>
      </c>
      <c r="M152" s="30" t="str">
        <f t="shared" si="255"/>
        <v>　　　　．</v>
      </c>
      <c r="N152" s="13"/>
      <c r="O152" s="124">
        <f ca="1">IF($A$152="","",$A$152)</f>
        <v>57</v>
      </c>
      <c r="P152" s="40" t="str">
        <f ca="1">IF($B$152="","",$B$152)</f>
        <v>五十七</v>
      </c>
      <c r="Q152" s="45"/>
      <c r="R152" s="46" t="str">
        <f t="shared" si="256"/>
        <v>右　／　左　／　両</v>
      </c>
      <c r="S152" s="29" t="str">
        <f t="shared" si="257"/>
        <v>　　　　．</v>
      </c>
      <c r="T152" s="30" t="str">
        <f t="shared" si="258"/>
        <v>　　　　．</v>
      </c>
      <c r="U152" s="13"/>
      <c r="V152" s="124">
        <f ca="1">IF($A$152="","",$A$152)</f>
        <v>57</v>
      </c>
      <c r="W152" s="40" t="str">
        <f ca="1">IF($B$152="","",$B$152)</f>
        <v>五十七</v>
      </c>
      <c r="X152" s="29" t="str">
        <f t="shared" si="259"/>
        <v>　　　．</v>
      </c>
      <c r="Y152" s="57" t="str">
        <f t="shared" si="260"/>
        <v>　　　．</v>
      </c>
      <c r="Z152" s="57" t="str">
        <f t="shared" si="261"/>
        <v>　　　．</v>
      </c>
      <c r="AA152" s="30" t="str">
        <f t="shared" si="262"/>
        <v>　　　．</v>
      </c>
      <c r="AB152" s="13"/>
      <c r="AC152" s="124">
        <f ca="1">IF($A$152="","",$A$152)</f>
        <v>57</v>
      </c>
      <c r="AD152" s="40" t="str">
        <f ca="1">IF($B$152="","",$B$152)</f>
        <v>五十七</v>
      </c>
      <c r="AE152" s="293" t="str">
        <f t="shared" si="250"/>
        <v>　　．</v>
      </c>
      <c r="AF152" s="294"/>
      <c r="AG152" s="295" t="str">
        <f t="shared" si="251"/>
        <v>　　．</v>
      </c>
      <c r="AH152" s="296"/>
      <c r="AI152" s="13"/>
      <c r="AJ152" s="124">
        <f ca="1">IF($A$152="","",$A$152)</f>
        <v>57</v>
      </c>
      <c r="AK152" s="40" t="str">
        <f ca="1">IF($B$152="","",$B$152)</f>
        <v>五十七</v>
      </c>
      <c r="AL152" s="29" t="str">
        <f t="shared" si="263"/>
        <v/>
      </c>
      <c r="AM152" s="57" t="str">
        <f t="shared" si="264"/>
        <v/>
      </c>
      <c r="AN152" s="57" t="str">
        <f t="shared" si="265"/>
        <v/>
      </c>
      <c r="AO152" s="30" t="str">
        <f t="shared" si="266"/>
        <v/>
      </c>
      <c r="AP152" s="13"/>
      <c r="AQ152" s="124">
        <f ca="1">IF($A$152="","",$A$152)</f>
        <v>57</v>
      </c>
      <c r="AR152" s="40" t="str">
        <f ca="1">IF($B$152="","",$B$152)</f>
        <v>五十七</v>
      </c>
      <c r="AS152" s="29" t="str">
        <f t="shared" si="267"/>
        <v/>
      </c>
      <c r="AT152" s="57" t="str">
        <f t="shared" si="268"/>
        <v/>
      </c>
      <c r="AU152" s="57" t="str">
        <f t="shared" si="269"/>
        <v/>
      </c>
      <c r="AV152" s="30" t="str">
        <f t="shared" si="270"/>
        <v/>
      </c>
      <c r="AW152" s="13"/>
      <c r="AX152" s="124">
        <f ca="1">IF($A$152="","",$A$152)</f>
        <v>57</v>
      </c>
      <c r="AY152" s="40" t="str">
        <f ca="1">IF($B$152="","",$B$152)</f>
        <v>五十七</v>
      </c>
      <c r="AZ152" s="29" t="str">
        <f t="shared" si="271"/>
        <v>　　　　　　．</v>
      </c>
      <c r="BA152" s="102" t="str">
        <f t="shared" si="272"/>
        <v>　　　　　　．</v>
      </c>
      <c r="BB152" s="103"/>
      <c r="BC152" s="124">
        <f ca="1">IF($A$152="","",$A$152)</f>
        <v>57</v>
      </c>
      <c r="BD152" s="40" t="str">
        <f ca="1">IF($B$152="","",$B$152)</f>
        <v>五十七</v>
      </c>
      <c r="BE152" s="29" t="str">
        <f t="shared" si="273"/>
        <v>　　　　　　．</v>
      </c>
      <c r="BF152" s="102" t="str">
        <f t="shared" si="274"/>
        <v>　　　　　　．</v>
      </c>
      <c r="BG152" s="13"/>
      <c r="BH152" s="124">
        <f ca="1">IF($A$152="","",$A$152)</f>
        <v>57</v>
      </c>
      <c r="BI152" s="40" t="str">
        <f ca="1">IF($B$152="","",$B$152)</f>
        <v>五十七</v>
      </c>
      <c r="BJ152" s="29" t="str">
        <f t="shared" si="275"/>
        <v>　　　　．</v>
      </c>
      <c r="BK152" s="57" t="str">
        <f t="shared" si="276"/>
        <v>　　　　．</v>
      </c>
      <c r="BL152" s="57" t="str">
        <f t="shared" si="277"/>
        <v>　　　　．</v>
      </c>
      <c r="BM152" s="30" t="str">
        <f t="shared" si="278"/>
        <v>　　　　．</v>
      </c>
      <c r="BN152" s="13"/>
      <c r="BO152" s="124">
        <f ca="1">IF($A$152="","",$A$152)</f>
        <v>57</v>
      </c>
      <c r="BP152" s="40" t="str">
        <f ca="1">IF($B$152="","",$B$152)</f>
        <v>五十七</v>
      </c>
      <c r="BQ152" s="29" t="str">
        <f t="shared" si="279"/>
        <v>　　　　　　　　．</v>
      </c>
      <c r="BR152" s="30" t="str">
        <f t="shared" si="280"/>
        <v>　　　　　　　　．</v>
      </c>
      <c r="BS152" s="13"/>
      <c r="BT152" s="124">
        <f ca="1">IF($A$152="","",$A$152)</f>
        <v>57</v>
      </c>
      <c r="BU152" s="104" t="str">
        <f ca="1">IF($B$152="","",$B$152)</f>
        <v>五十七</v>
      </c>
      <c r="BV152" s="113" t="str">
        <f t="shared" si="281"/>
        <v/>
      </c>
      <c r="BW152" s="102" t="str">
        <f t="shared" si="282"/>
        <v/>
      </c>
      <c r="BX152" s="13"/>
      <c r="BY152" s="124">
        <f ca="1">IF($A$152="","",$A$152)</f>
        <v>57</v>
      </c>
      <c r="BZ152" s="40" t="str">
        <f ca="1">IF($B$152="","",$B$152)</f>
        <v>五十七</v>
      </c>
      <c r="CA152" s="29" t="str">
        <f t="shared" si="283"/>
        <v>　　　　．</v>
      </c>
      <c r="CB152" s="57" t="str">
        <f t="shared" si="284"/>
        <v>　　　　．</v>
      </c>
      <c r="CC152" s="57" t="str">
        <f t="shared" si="285"/>
        <v>　　　　．</v>
      </c>
      <c r="CD152" s="30" t="str">
        <f t="shared" si="286"/>
        <v>　　　　．</v>
      </c>
      <c r="CE152" s="13"/>
      <c r="CF152" s="124">
        <f ca="1">IF($A$152="","",$A$152)</f>
        <v>57</v>
      </c>
      <c r="CG152" s="40" t="str">
        <f ca="1">IF($B$152="","",$B$152)</f>
        <v>五十七</v>
      </c>
      <c r="CH152" s="105" t="str">
        <f t="shared" si="287"/>
        <v>年</v>
      </c>
      <c r="CI152" s="106" t="str">
        <f t="shared" si="288"/>
        <v>年</v>
      </c>
      <c r="CJ152" s="106" t="str">
        <f t="shared" si="289"/>
        <v>年</v>
      </c>
      <c r="CK152" s="106" t="str">
        <f t="shared" si="290"/>
        <v>年</v>
      </c>
      <c r="CL152" s="106" t="str">
        <f t="shared" si="291"/>
        <v>年</v>
      </c>
      <c r="CM152" s="106" t="str">
        <f t="shared" si="292"/>
        <v>年</v>
      </c>
      <c r="CN152" s="106" t="str">
        <f t="shared" si="293"/>
        <v>年</v>
      </c>
      <c r="CO152" s="106" t="str">
        <f t="shared" si="294"/>
        <v>年</v>
      </c>
      <c r="CP152" s="106" t="str">
        <f t="shared" si="295"/>
        <v>年</v>
      </c>
      <c r="CQ152" s="107" t="str">
        <f t="shared" si="296"/>
        <v>年</v>
      </c>
    </row>
    <row r="153" spans="1:95" ht="30" customHeight="1" x14ac:dyDescent="0.15">
      <c r="A153" s="124">
        <f ca="1">IF(AND(入力!$C$4&gt;5,OR(QUOTIENT(入力!$C$3,入力!$C$4)&gt;7,AND(QUOTIENT(入力!$C$3,入力!$C$4)&gt;6,MOD(入力!$C$3,入力!$C$4)&gt;5))),OFFSET(入力!E3,QUOTIENT(入力!$C$3,入力!$C$4)*5+IF(MOD(入力!$C$3,入力!$C$4)&lt;6,MOD(入力!$C$3,入力!$C$4),5)+7,),"")</f>
        <v>58</v>
      </c>
      <c r="B153" s="31" t="str">
        <f ca="1">IF(AND(入力!$C$4&gt;5,OR(QUOTIENT(入力!$C$3,入力!$C$4)&gt;7,AND(QUOTIENT(入力!$C$3,入力!$C$4)&gt;6,MOD(入力!$C$3,入力!$C$4)&gt;5))),OFFSET(入力!F3,QUOTIENT(入力!$C$3,入力!$C$4)*5+IF(MOD(入力!$C$3,入力!$C$4)&lt;6,MOD(入力!$C$3,入力!$C$4),5)+7,),"")</f>
        <v>五十八</v>
      </c>
      <c r="C153" s="27" t="str">
        <f t="shared" si="297"/>
        <v>　</v>
      </c>
      <c r="D153" s="28" t="str">
        <f t="shared" si="298"/>
        <v>　　　　　　年　　　月　　　日</v>
      </c>
      <c r="E153" s="29" t="str">
        <f t="shared" si="252"/>
        <v>　　　　．</v>
      </c>
      <c r="F153" s="30" t="str">
        <f t="shared" si="299"/>
        <v>　　　．</v>
      </c>
      <c r="G153" s="13"/>
      <c r="H153" s="124">
        <f ca="1">IF($A$153="","",$A$153)</f>
        <v>58</v>
      </c>
      <c r="I153" s="31" t="str">
        <f ca="1">IF($B$153="","",$B$153)</f>
        <v>五十八</v>
      </c>
      <c r="J153" s="234" t="str">
        <f t="shared" si="253"/>
        <v>WS ／ OH ／ OP ／ MB ／ S ／ L ／ R ／ RS</v>
      </c>
      <c r="K153" s="235"/>
      <c r="L153" s="29" t="str">
        <f t="shared" si="254"/>
        <v>　　　　．</v>
      </c>
      <c r="M153" s="30" t="str">
        <f t="shared" si="255"/>
        <v>　　　　．</v>
      </c>
      <c r="N153" s="13"/>
      <c r="O153" s="124">
        <f ca="1">IF($A$153="","",$A$153)</f>
        <v>58</v>
      </c>
      <c r="P153" s="31" t="str">
        <f ca="1">IF($B$153="","",$B$153)</f>
        <v>五十八</v>
      </c>
      <c r="Q153" s="45"/>
      <c r="R153" s="46" t="str">
        <f t="shared" si="256"/>
        <v>右　／　左　／　両</v>
      </c>
      <c r="S153" s="29" t="str">
        <f t="shared" si="257"/>
        <v>　　　　．</v>
      </c>
      <c r="T153" s="30" t="str">
        <f t="shared" si="258"/>
        <v>　　　　．</v>
      </c>
      <c r="U153" s="13"/>
      <c r="V153" s="124">
        <f ca="1">IF($A$153="","",$A$153)</f>
        <v>58</v>
      </c>
      <c r="W153" s="31" t="str">
        <f ca="1">IF($B$153="","",$B$153)</f>
        <v>五十八</v>
      </c>
      <c r="X153" s="29" t="str">
        <f t="shared" si="259"/>
        <v>　　　．</v>
      </c>
      <c r="Y153" s="57" t="str">
        <f t="shared" si="260"/>
        <v>　　　．</v>
      </c>
      <c r="Z153" s="57" t="str">
        <f t="shared" si="261"/>
        <v>　　　．</v>
      </c>
      <c r="AA153" s="30" t="str">
        <f t="shared" si="262"/>
        <v>　　　．</v>
      </c>
      <c r="AB153" s="13"/>
      <c r="AC153" s="124">
        <f ca="1">IF($A$153="","",$A$153)</f>
        <v>58</v>
      </c>
      <c r="AD153" s="31" t="str">
        <f ca="1">IF($B$153="","",$B$153)</f>
        <v>五十八</v>
      </c>
      <c r="AE153" s="293" t="str">
        <f t="shared" si="250"/>
        <v>　　．</v>
      </c>
      <c r="AF153" s="294"/>
      <c r="AG153" s="295" t="str">
        <f t="shared" si="251"/>
        <v>　　．</v>
      </c>
      <c r="AH153" s="296"/>
      <c r="AI153" s="13"/>
      <c r="AJ153" s="124">
        <f ca="1">IF($A$153="","",$A$153)</f>
        <v>58</v>
      </c>
      <c r="AK153" s="31" t="str">
        <f ca="1">IF($B$153="","",$B$153)</f>
        <v>五十八</v>
      </c>
      <c r="AL153" s="29" t="str">
        <f t="shared" si="263"/>
        <v/>
      </c>
      <c r="AM153" s="57" t="str">
        <f t="shared" si="264"/>
        <v/>
      </c>
      <c r="AN153" s="57" t="str">
        <f t="shared" si="265"/>
        <v/>
      </c>
      <c r="AO153" s="30" t="str">
        <f t="shared" si="266"/>
        <v/>
      </c>
      <c r="AP153" s="13"/>
      <c r="AQ153" s="124">
        <f ca="1">IF($A$153="","",$A$153)</f>
        <v>58</v>
      </c>
      <c r="AR153" s="31" t="str">
        <f ca="1">IF($B$153="","",$B$153)</f>
        <v>五十八</v>
      </c>
      <c r="AS153" s="29" t="str">
        <f t="shared" si="267"/>
        <v/>
      </c>
      <c r="AT153" s="57" t="str">
        <f t="shared" si="268"/>
        <v/>
      </c>
      <c r="AU153" s="57" t="str">
        <f t="shared" si="269"/>
        <v/>
      </c>
      <c r="AV153" s="30" t="str">
        <f t="shared" si="270"/>
        <v/>
      </c>
      <c r="AW153" s="13"/>
      <c r="AX153" s="124">
        <f ca="1">IF($A$153="","",$A$153)</f>
        <v>58</v>
      </c>
      <c r="AY153" s="31" t="str">
        <f ca="1">IF($B$153="","",$B$153)</f>
        <v>五十八</v>
      </c>
      <c r="AZ153" s="29" t="str">
        <f t="shared" si="271"/>
        <v>　　　　　　．</v>
      </c>
      <c r="BA153" s="102" t="str">
        <f t="shared" si="272"/>
        <v>　　　　　　．</v>
      </c>
      <c r="BB153" s="103"/>
      <c r="BC153" s="124">
        <f ca="1">IF($A$153="","",$A$153)</f>
        <v>58</v>
      </c>
      <c r="BD153" s="31" t="str">
        <f ca="1">IF($B$153="","",$B$153)</f>
        <v>五十八</v>
      </c>
      <c r="BE153" s="29" t="str">
        <f t="shared" si="273"/>
        <v>　　　　　　．</v>
      </c>
      <c r="BF153" s="102" t="str">
        <f t="shared" si="274"/>
        <v>　　　　　　．</v>
      </c>
      <c r="BG153" s="13"/>
      <c r="BH153" s="124">
        <f ca="1">IF($A$153="","",$A$153)</f>
        <v>58</v>
      </c>
      <c r="BI153" s="31" t="str">
        <f ca="1">IF($B$153="","",$B$153)</f>
        <v>五十八</v>
      </c>
      <c r="BJ153" s="29" t="str">
        <f t="shared" si="275"/>
        <v>　　　　．</v>
      </c>
      <c r="BK153" s="57" t="str">
        <f t="shared" si="276"/>
        <v>　　　　．</v>
      </c>
      <c r="BL153" s="57" t="str">
        <f t="shared" si="277"/>
        <v>　　　　．</v>
      </c>
      <c r="BM153" s="30" t="str">
        <f t="shared" si="278"/>
        <v>　　　　．</v>
      </c>
      <c r="BN153" s="13"/>
      <c r="BO153" s="124">
        <f ca="1">IF($A$153="","",$A$153)</f>
        <v>58</v>
      </c>
      <c r="BP153" s="31" t="str">
        <f ca="1">IF($B$153="","",$B$153)</f>
        <v>五十八</v>
      </c>
      <c r="BQ153" s="29" t="str">
        <f t="shared" si="279"/>
        <v>　　　　　　　　．</v>
      </c>
      <c r="BR153" s="30" t="str">
        <f t="shared" si="280"/>
        <v>　　　　　　　　．</v>
      </c>
      <c r="BS153" s="13"/>
      <c r="BT153" s="124">
        <f ca="1">IF($A$153="","",$A$153)</f>
        <v>58</v>
      </c>
      <c r="BU153" s="114" t="str">
        <f ca="1">IF($B$153="","",$B$153)</f>
        <v>五十八</v>
      </c>
      <c r="BV153" s="29" t="str">
        <f t="shared" si="281"/>
        <v/>
      </c>
      <c r="BW153" s="102" t="str">
        <f t="shared" si="282"/>
        <v/>
      </c>
      <c r="BX153" s="13"/>
      <c r="BY153" s="124">
        <f ca="1">IF($A$153="","",$A$153)</f>
        <v>58</v>
      </c>
      <c r="BZ153" s="31" t="str">
        <f ca="1">IF($B$153="","",$B$153)</f>
        <v>五十八</v>
      </c>
      <c r="CA153" s="29" t="str">
        <f t="shared" si="283"/>
        <v>　　　　．</v>
      </c>
      <c r="CB153" s="57" t="str">
        <f t="shared" si="284"/>
        <v>　　　　．</v>
      </c>
      <c r="CC153" s="57" t="str">
        <f t="shared" si="285"/>
        <v>　　　　．</v>
      </c>
      <c r="CD153" s="30" t="str">
        <f t="shared" si="286"/>
        <v>　　　　．</v>
      </c>
      <c r="CE153" s="13"/>
      <c r="CF153" s="124">
        <f ca="1">IF($A$153="","",$A$153)</f>
        <v>58</v>
      </c>
      <c r="CG153" s="31" t="str">
        <f ca="1">IF($B$153="","",$B$153)</f>
        <v>五十八</v>
      </c>
      <c r="CH153" s="105" t="str">
        <f t="shared" si="287"/>
        <v>年</v>
      </c>
      <c r="CI153" s="106" t="str">
        <f t="shared" si="288"/>
        <v>年</v>
      </c>
      <c r="CJ153" s="106" t="str">
        <f t="shared" si="289"/>
        <v>年</v>
      </c>
      <c r="CK153" s="106" t="str">
        <f t="shared" si="290"/>
        <v>年</v>
      </c>
      <c r="CL153" s="106" t="str">
        <f t="shared" si="291"/>
        <v>年</v>
      </c>
      <c r="CM153" s="106" t="str">
        <f t="shared" si="292"/>
        <v>年</v>
      </c>
      <c r="CN153" s="106" t="str">
        <f t="shared" si="293"/>
        <v>年</v>
      </c>
      <c r="CO153" s="106" t="str">
        <f t="shared" si="294"/>
        <v>年</v>
      </c>
      <c r="CP153" s="106" t="str">
        <f t="shared" si="295"/>
        <v>年</v>
      </c>
      <c r="CQ153" s="107" t="str">
        <f t="shared" si="296"/>
        <v>年</v>
      </c>
    </row>
    <row r="154" spans="1:95" ht="30" customHeight="1" x14ac:dyDescent="0.15">
      <c r="A154" s="124">
        <f ca="1">IF(AND(入力!$C$4&gt;5,OR(QUOTIENT(入力!$C$3,入力!$C$4)&gt;8,AND(QUOTIENT(入力!$C$3,入力!$C$4)&gt;7,MOD(入力!$C$3,入力!$C$4)&gt;5))),OFFSET(入力!E3,QUOTIENT(入力!$C$3,入力!$C$4)*5+IF(MOD(入力!$C$3,入力!$C$4)&lt;6,MOD(入力!$C$3,入力!$C$4),5)+8,),"")</f>
        <v>59</v>
      </c>
      <c r="B154" s="31" t="str">
        <f ca="1">IF(AND(入力!$C$4&gt;5,OR(QUOTIENT(入力!$C$3,入力!$C$4)&gt;8,AND(QUOTIENT(入力!$C$3,入力!$C$4)&gt;7,MOD(入力!$C$3,入力!$C$4)&gt;5))),OFFSET(入力!F3,QUOTIENT(入力!$C$3,入力!$C$4)*5+IF(MOD(入力!$C$3,入力!$C$4)&lt;6,MOD(入力!$C$3,入力!$C$4),5)+8,),"")</f>
        <v>五十九</v>
      </c>
      <c r="C154" s="27" t="str">
        <f t="shared" si="297"/>
        <v>　</v>
      </c>
      <c r="D154" s="28" t="str">
        <f t="shared" si="298"/>
        <v>　　　　　　年　　　月　　　日</v>
      </c>
      <c r="E154" s="29" t="str">
        <f t="shared" si="252"/>
        <v>　　　　．</v>
      </c>
      <c r="F154" s="30" t="str">
        <f t="shared" si="299"/>
        <v>　　　．</v>
      </c>
      <c r="G154" s="13"/>
      <c r="H154" s="124">
        <f ca="1">IF($A$154="","",$A$154)</f>
        <v>59</v>
      </c>
      <c r="I154" s="31" t="str">
        <f ca="1">IF($B$154="","",$B$154)</f>
        <v>五十九</v>
      </c>
      <c r="J154" s="234" t="str">
        <f t="shared" si="253"/>
        <v>WS ／ OH ／ OP ／ MB ／ S ／ L ／ R ／ RS</v>
      </c>
      <c r="K154" s="235"/>
      <c r="L154" s="29" t="str">
        <f t="shared" si="254"/>
        <v>　　　　．</v>
      </c>
      <c r="M154" s="30" t="str">
        <f t="shared" si="255"/>
        <v>　　　　．</v>
      </c>
      <c r="N154" s="13"/>
      <c r="O154" s="124">
        <f ca="1">IF($A$154="","",$A$154)</f>
        <v>59</v>
      </c>
      <c r="P154" s="31" t="str">
        <f ca="1">IF($B$154="","",$B$154)</f>
        <v>五十九</v>
      </c>
      <c r="Q154" s="47"/>
      <c r="R154" s="48" t="str">
        <f t="shared" si="256"/>
        <v>右　／　左　／　両</v>
      </c>
      <c r="S154" s="29" t="str">
        <f t="shared" si="257"/>
        <v>　　　　．</v>
      </c>
      <c r="T154" s="30" t="str">
        <f t="shared" si="258"/>
        <v>　　　　．</v>
      </c>
      <c r="U154" s="13"/>
      <c r="V154" s="124">
        <f ca="1">IF($A$154="","",$A$154)</f>
        <v>59</v>
      </c>
      <c r="W154" s="31" t="str">
        <f ca="1">IF($B$154="","",$B$154)</f>
        <v>五十九</v>
      </c>
      <c r="X154" s="29" t="str">
        <f t="shared" si="259"/>
        <v>　　　．</v>
      </c>
      <c r="Y154" s="57" t="str">
        <f t="shared" si="260"/>
        <v>　　　．</v>
      </c>
      <c r="Z154" s="57" t="str">
        <f t="shared" si="261"/>
        <v>　　　．</v>
      </c>
      <c r="AA154" s="30" t="str">
        <f t="shared" si="262"/>
        <v>　　　．</v>
      </c>
      <c r="AB154" s="13"/>
      <c r="AC154" s="124">
        <f ca="1">IF($A$154="","",$A$154)</f>
        <v>59</v>
      </c>
      <c r="AD154" s="31" t="str">
        <f ca="1">IF($B$154="","",$B$154)</f>
        <v>五十九</v>
      </c>
      <c r="AE154" s="293" t="str">
        <f t="shared" si="250"/>
        <v>　　．</v>
      </c>
      <c r="AF154" s="294"/>
      <c r="AG154" s="295" t="str">
        <f t="shared" si="251"/>
        <v>　　．</v>
      </c>
      <c r="AH154" s="296"/>
      <c r="AI154" s="13"/>
      <c r="AJ154" s="124">
        <f ca="1">IF($A$154="","",$A$154)</f>
        <v>59</v>
      </c>
      <c r="AK154" s="31" t="str">
        <f ca="1">IF($B$154="","",$B$154)</f>
        <v>五十九</v>
      </c>
      <c r="AL154" s="29" t="str">
        <f t="shared" si="263"/>
        <v/>
      </c>
      <c r="AM154" s="57" t="str">
        <f t="shared" si="264"/>
        <v/>
      </c>
      <c r="AN154" s="57" t="str">
        <f t="shared" si="265"/>
        <v/>
      </c>
      <c r="AO154" s="30" t="str">
        <f t="shared" si="266"/>
        <v/>
      </c>
      <c r="AP154" s="13"/>
      <c r="AQ154" s="124">
        <f ca="1">IF($A$154="","",$A$154)</f>
        <v>59</v>
      </c>
      <c r="AR154" s="31" t="str">
        <f ca="1">IF($B$154="","",$B$154)</f>
        <v>五十九</v>
      </c>
      <c r="AS154" s="29" t="str">
        <f t="shared" si="267"/>
        <v/>
      </c>
      <c r="AT154" s="57" t="str">
        <f t="shared" si="268"/>
        <v/>
      </c>
      <c r="AU154" s="57" t="str">
        <f t="shared" si="269"/>
        <v/>
      </c>
      <c r="AV154" s="30" t="str">
        <f t="shared" si="270"/>
        <v/>
      </c>
      <c r="AW154" s="13"/>
      <c r="AX154" s="124">
        <f ca="1">IF($A$154="","",$A$154)</f>
        <v>59</v>
      </c>
      <c r="AY154" s="31" t="str">
        <f ca="1">IF($B$154="","",$B$154)</f>
        <v>五十九</v>
      </c>
      <c r="AZ154" s="29" t="str">
        <f t="shared" si="271"/>
        <v>　　　　　　．</v>
      </c>
      <c r="BA154" s="102" t="str">
        <f t="shared" si="272"/>
        <v>　　　　　　．</v>
      </c>
      <c r="BB154" s="103"/>
      <c r="BC154" s="124">
        <f ca="1">IF($A$154="","",$A$154)</f>
        <v>59</v>
      </c>
      <c r="BD154" s="31" t="str">
        <f ca="1">IF($B$154="","",$B$154)</f>
        <v>五十九</v>
      </c>
      <c r="BE154" s="29" t="str">
        <f t="shared" si="273"/>
        <v>　　　　　　．</v>
      </c>
      <c r="BF154" s="102" t="str">
        <f t="shared" si="274"/>
        <v>　　　　　　．</v>
      </c>
      <c r="BG154" s="13"/>
      <c r="BH154" s="124">
        <f ca="1">IF($A$154="","",$A$154)</f>
        <v>59</v>
      </c>
      <c r="BI154" s="31" t="str">
        <f ca="1">IF($B$154="","",$B$154)</f>
        <v>五十九</v>
      </c>
      <c r="BJ154" s="29" t="str">
        <f t="shared" si="275"/>
        <v>　　　　．</v>
      </c>
      <c r="BK154" s="57" t="str">
        <f t="shared" si="276"/>
        <v>　　　　．</v>
      </c>
      <c r="BL154" s="57" t="str">
        <f t="shared" si="277"/>
        <v>　　　　．</v>
      </c>
      <c r="BM154" s="30" t="str">
        <f t="shared" si="278"/>
        <v>　　　　．</v>
      </c>
      <c r="BN154" s="13"/>
      <c r="BO154" s="124">
        <f ca="1">IF($A$154="","",$A$154)</f>
        <v>59</v>
      </c>
      <c r="BP154" s="31" t="str">
        <f ca="1">IF($B$154="","",$B$154)</f>
        <v>五十九</v>
      </c>
      <c r="BQ154" s="29" t="str">
        <f t="shared" si="279"/>
        <v>　　　　　　　　．</v>
      </c>
      <c r="BR154" s="30" t="str">
        <f t="shared" si="280"/>
        <v>　　　　　　　　．</v>
      </c>
      <c r="BS154" s="13"/>
      <c r="BT154" s="124">
        <f ca="1">IF($A$154="","",$A$154)</f>
        <v>59</v>
      </c>
      <c r="BU154" s="114" t="str">
        <f ca="1">IF($B$154="","",$B$154)</f>
        <v>五十九</v>
      </c>
      <c r="BV154" s="113" t="str">
        <f t="shared" si="281"/>
        <v/>
      </c>
      <c r="BW154" s="102" t="str">
        <f t="shared" si="282"/>
        <v/>
      </c>
      <c r="BX154" s="13"/>
      <c r="BY154" s="124">
        <f ca="1">IF($A$154="","",$A$154)</f>
        <v>59</v>
      </c>
      <c r="BZ154" s="31" t="str">
        <f ca="1">IF($B$154="","",$B$154)</f>
        <v>五十九</v>
      </c>
      <c r="CA154" s="29" t="str">
        <f t="shared" si="283"/>
        <v>　　　　．</v>
      </c>
      <c r="CB154" s="57" t="str">
        <f t="shared" si="284"/>
        <v>　　　　．</v>
      </c>
      <c r="CC154" s="57" t="str">
        <f t="shared" si="285"/>
        <v>　　　　．</v>
      </c>
      <c r="CD154" s="30" t="str">
        <f t="shared" si="286"/>
        <v>　　　　．</v>
      </c>
      <c r="CE154" s="13"/>
      <c r="CF154" s="124">
        <f ca="1">IF($A$154="","",$A$154)</f>
        <v>59</v>
      </c>
      <c r="CG154" s="31" t="str">
        <f ca="1">IF($B$154="","",$B$154)</f>
        <v>五十九</v>
      </c>
      <c r="CH154" s="105" t="str">
        <f t="shared" si="287"/>
        <v>年</v>
      </c>
      <c r="CI154" s="106" t="str">
        <f t="shared" si="288"/>
        <v>年</v>
      </c>
      <c r="CJ154" s="106" t="str">
        <f t="shared" si="289"/>
        <v>年</v>
      </c>
      <c r="CK154" s="106" t="str">
        <f t="shared" si="290"/>
        <v>年</v>
      </c>
      <c r="CL154" s="106" t="str">
        <f t="shared" si="291"/>
        <v>年</v>
      </c>
      <c r="CM154" s="106" t="str">
        <f t="shared" si="292"/>
        <v>年</v>
      </c>
      <c r="CN154" s="106" t="str">
        <f t="shared" si="293"/>
        <v>年</v>
      </c>
      <c r="CO154" s="106" t="str">
        <f t="shared" si="294"/>
        <v>年</v>
      </c>
      <c r="CP154" s="106" t="str">
        <f t="shared" si="295"/>
        <v>年</v>
      </c>
      <c r="CQ154" s="107" t="str">
        <f t="shared" si="296"/>
        <v>年</v>
      </c>
    </row>
    <row r="155" spans="1:95" ht="30" customHeight="1" thickBot="1" x14ac:dyDescent="0.2">
      <c r="A155" s="125">
        <f ca="1">IF(AND(入力!$C$4&gt;5,OR(QUOTIENT(入力!$C$3,入力!$C$4)&gt;9,AND(QUOTIENT(入力!$C$3,入力!$C$4)&gt;8,MOD(入力!$C$3,入力!$C$4)&gt;5))),OFFSET(入力!E3,QUOTIENT(入力!$C$3,入力!$C$4)*5+IF(MOD(入力!$C$3,入力!$C$4)&lt;6,MOD(入力!$C$3,入力!$C$4),5)+9,),"")</f>
        <v>60</v>
      </c>
      <c r="B155" s="32" t="str">
        <f ca="1">IF(AND(入力!$C$4&gt;5,OR(QUOTIENT(入力!$C$3,入力!$C$4)&gt;9,AND(QUOTIENT(入力!$C$3,入力!$C$4)&gt;8,MOD(入力!$C$3,入力!$C$4)&gt;5))),OFFSET(入力!F3,QUOTIENT(入力!$C$3,入力!$C$4)*5+IF(MOD(入力!$C$3,入力!$C$4)&lt;6,MOD(入力!$C$3,入力!$C$4),5)+9,),"")</f>
        <v>六十</v>
      </c>
      <c r="C155" s="33" t="str">
        <f t="shared" si="297"/>
        <v>　</v>
      </c>
      <c r="D155" s="34" t="str">
        <f t="shared" si="298"/>
        <v>　　　　　　年　　　月　　　日</v>
      </c>
      <c r="E155" s="35" t="str">
        <f t="shared" si="252"/>
        <v>　　　　．</v>
      </c>
      <c r="F155" s="36" t="str">
        <f t="shared" si="299"/>
        <v>　　　．</v>
      </c>
      <c r="G155" s="13"/>
      <c r="H155" s="125">
        <f ca="1">IF($A$155="","",$A$155)</f>
        <v>60</v>
      </c>
      <c r="I155" s="32" t="str">
        <f ca="1">IF($B$155="","",$B$155)</f>
        <v>六十</v>
      </c>
      <c r="J155" s="232" t="str">
        <f t="shared" si="253"/>
        <v>WS ／ OH ／ OP ／ MB ／ S ／ L ／ R ／ RS</v>
      </c>
      <c r="K155" s="233"/>
      <c r="L155" s="35" t="str">
        <f t="shared" si="254"/>
        <v>　　　　．</v>
      </c>
      <c r="M155" s="36" t="str">
        <f t="shared" si="255"/>
        <v>　　　　．</v>
      </c>
      <c r="N155" s="13"/>
      <c r="O155" s="125">
        <f ca="1">IF($A$155="","",$A$155)</f>
        <v>60</v>
      </c>
      <c r="P155" s="32" t="str">
        <f ca="1">IF($B$155="","",$B$155)</f>
        <v>六十</v>
      </c>
      <c r="Q155" s="49"/>
      <c r="R155" s="50" t="str">
        <f t="shared" si="256"/>
        <v>右　／　左　／　両</v>
      </c>
      <c r="S155" s="35" t="str">
        <f t="shared" si="257"/>
        <v>　　　　．</v>
      </c>
      <c r="T155" s="36" t="str">
        <f t="shared" si="258"/>
        <v>　　　　．</v>
      </c>
      <c r="U155" s="13"/>
      <c r="V155" s="125">
        <f ca="1">IF($A$155="","",$A$155)</f>
        <v>60</v>
      </c>
      <c r="W155" s="32" t="str">
        <f ca="1">IF($B$155="","",$B$155)</f>
        <v>六十</v>
      </c>
      <c r="X155" s="35" t="str">
        <f t="shared" si="259"/>
        <v>　　　．</v>
      </c>
      <c r="Y155" s="62" t="str">
        <f t="shared" si="260"/>
        <v>　　　．</v>
      </c>
      <c r="Z155" s="62" t="str">
        <f t="shared" si="261"/>
        <v>　　　．</v>
      </c>
      <c r="AA155" s="36" t="str">
        <f t="shared" si="262"/>
        <v>　　　．</v>
      </c>
      <c r="AB155" s="13"/>
      <c r="AC155" s="125">
        <f ca="1">IF($A$155="","",$A$155)</f>
        <v>60</v>
      </c>
      <c r="AD155" s="32" t="str">
        <f ca="1">IF($B$155="","",$B$155)</f>
        <v>六十</v>
      </c>
      <c r="AE155" s="326" t="str">
        <f t="shared" si="250"/>
        <v>　　．</v>
      </c>
      <c r="AF155" s="327"/>
      <c r="AG155" s="328" t="str">
        <f t="shared" si="251"/>
        <v>　　．</v>
      </c>
      <c r="AH155" s="329"/>
      <c r="AI155" s="13"/>
      <c r="AJ155" s="125">
        <f ca="1">IF($A$155="","",$A$155)</f>
        <v>60</v>
      </c>
      <c r="AK155" s="32" t="str">
        <f ca="1">IF($B$155="","",$B$155)</f>
        <v>六十</v>
      </c>
      <c r="AL155" s="35" t="str">
        <f t="shared" si="263"/>
        <v/>
      </c>
      <c r="AM155" s="62" t="str">
        <f t="shared" si="264"/>
        <v/>
      </c>
      <c r="AN155" s="62" t="str">
        <f t="shared" si="265"/>
        <v/>
      </c>
      <c r="AO155" s="36" t="str">
        <f t="shared" si="266"/>
        <v/>
      </c>
      <c r="AP155" s="13"/>
      <c r="AQ155" s="125">
        <f ca="1">IF($A$155="","",$A$155)</f>
        <v>60</v>
      </c>
      <c r="AR155" s="32" t="str">
        <f ca="1">IF($B$155="","",$B$155)</f>
        <v>六十</v>
      </c>
      <c r="AS155" s="35" t="str">
        <f t="shared" si="267"/>
        <v/>
      </c>
      <c r="AT155" s="62" t="str">
        <f t="shared" si="268"/>
        <v/>
      </c>
      <c r="AU155" s="62" t="str">
        <f t="shared" si="269"/>
        <v/>
      </c>
      <c r="AV155" s="36" t="str">
        <f t="shared" si="270"/>
        <v/>
      </c>
      <c r="AW155" s="13"/>
      <c r="AX155" s="125">
        <f ca="1">IF($A$155="","",$A$155)</f>
        <v>60</v>
      </c>
      <c r="AY155" s="32" t="str">
        <f ca="1">IF($B$155="","",$B$155)</f>
        <v>六十</v>
      </c>
      <c r="AZ155" s="35" t="str">
        <f t="shared" si="271"/>
        <v>　　　　　　．</v>
      </c>
      <c r="BA155" s="108" t="str">
        <f t="shared" si="272"/>
        <v>　　　　　　．</v>
      </c>
      <c r="BB155" s="103"/>
      <c r="BC155" s="125">
        <f ca="1">IF($A$155="","",$A$155)</f>
        <v>60</v>
      </c>
      <c r="BD155" s="32" t="str">
        <f ca="1">IF($B$155="","",$B$155)</f>
        <v>六十</v>
      </c>
      <c r="BE155" s="35" t="str">
        <f t="shared" si="273"/>
        <v>　　　　　　．</v>
      </c>
      <c r="BF155" s="108" t="str">
        <f t="shared" si="274"/>
        <v>　　　　　　．</v>
      </c>
      <c r="BG155" s="13"/>
      <c r="BH155" s="125">
        <f ca="1">IF($A$155="","",$A$155)</f>
        <v>60</v>
      </c>
      <c r="BI155" s="32" t="str">
        <f ca="1">IF($B$155="","",$B$155)</f>
        <v>六十</v>
      </c>
      <c r="BJ155" s="35" t="str">
        <f t="shared" si="275"/>
        <v>　　　　．</v>
      </c>
      <c r="BK155" s="62" t="str">
        <f t="shared" si="276"/>
        <v>　　　　．</v>
      </c>
      <c r="BL155" s="62" t="str">
        <f t="shared" si="277"/>
        <v>　　　　．</v>
      </c>
      <c r="BM155" s="36" t="str">
        <f t="shared" si="278"/>
        <v>　　　　．</v>
      </c>
      <c r="BN155" s="13"/>
      <c r="BO155" s="125">
        <f ca="1">IF($A$155="","",$A$155)</f>
        <v>60</v>
      </c>
      <c r="BP155" s="32" t="str">
        <f ca="1">IF($B$155="","",$B$155)</f>
        <v>六十</v>
      </c>
      <c r="BQ155" s="35" t="str">
        <f t="shared" si="279"/>
        <v>　　　　　　　　．</v>
      </c>
      <c r="BR155" s="36" t="str">
        <f t="shared" si="280"/>
        <v>　　　　　　　　．</v>
      </c>
      <c r="BS155" s="13"/>
      <c r="BT155" s="125">
        <f ca="1">IF($A$155="","",$A$155)</f>
        <v>60</v>
      </c>
      <c r="BU155" s="115" t="str">
        <f ca="1">IF($B$155="","",$B$155)</f>
        <v>六十</v>
      </c>
      <c r="BV155" s="116" t="str">
        <f t="shared" si="281"/>
        <v/>
      </c>
      <c r="BW155" s="108" t="str">
        <f t="shared" si="282"/>
        <v/>
      </c>
      <c r="BX155" s="13"/>
      <c r="BY155" s="125">
        <f ca="1">IF($A$155="","",$A$155)</f>
        <v>60</v>
      </c>
      <c r="BZ155" s="32" t="str">
        <f ca="1">IF($B$155="","",$B$155)</f>
        <v>六十</v>
      </c>
      <c r="CA155" s="35" t="str">
        <f t="shared" si="283"/>
        <v>　　　　．</v>
      </c>
      <c r="CB155" s="62" t="str">
        <f t="shared" si="284"/>
        <v>　　　　．</v>
      </c>
      <c r="CC155" s="62" t="str">
        <f t="shared" si="285"/>
        <v>　　　　．</v>
      </c>
      <c r="CD155" s="36" t="str">
        <f t="shared" si="286"/>
        <v>　　　　．</v>
      </c>
      <c r="CE155" s="13"/>
      <c r="CF155" s="125">
        <f ca="1">IF($A$155="","",$A$155)</f>
        <v>60</v>
      </c>
      <c r="CG155" s="32" t="str">
        <f ca="1">IF($B$155="","",$B$155)</f>
        <v>六十</v>
      </c>
      <c r="CH155" s="109" t="str">
        <f t="shared" si="287"/>
        <v>年</v>
      </c>
      <c r="CI155" s="110" t="str">
        <f t="shared" si="288"/>
        <v>年</v>
      </c>
      <c r="CJ155" s="110" t="str">
        <f t="shared" si="289"/>
        <v>年</v>
      </c>
      <c r="CK155" s="110" t="str">
        <f t="shared" si="290"/>
        <v>年</v>
      </c>
      <c r="CL155" s="110" t="str">
        <f t="shared" si="291"/>
        <v>年</v>
      </c>
      <c r="CM155" s="152" t="str">
        <f t="shared" si="292"/>
        <v>年</v>
      </c>
      <c r="CN155" s="110" t="str">
        <f t="shared" si="293"/>
        <v>年</v>
      </c>
      <c r="CO155" s="110" t="str">
        <f t="shared" si="294"/>
        <v>年</v>
      </c>
      <c r="CP155" s="110" t="str">
        <f t="shared" si="295"/>
        <v>年</v>
      </c>
      <c r="CQ155" s="111" t="str">
        <f t="shared" si="296"/>
        <v>年</v>
      </c>
    </row>
    <row r="156" spans="1:95" ht="30" customHeight="1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6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51"/>
      <c r="CN156" s="13"/>
      <c r="CO156" s="13"/>
      <c r="CP156" s="13"/>
      <c r="CQ156" s="13"/>
    </row>
    <row r="157" spans="1:95" ht="30" customHeight="1" x14ac:dyDescent="0.15">
      <c r="A157" s="254" t="str">
        <f>IF($A$22="","",$A$22)</f>
        <v>ふりがなは必ず『 ひらがな 』記入
身長 ・ 体重は『 素足 』計測
身長は『 閉脚立位 』計測</v>
      </c>
      <c r="B157" s="255"/>
      <c r="C157" s="255"/>
      <c r="D157" s="255"/>
      <c r="E157" s="255"/>
      <c r="F157" s="256"/>
      <c r="H157" s="21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157" s="244"/>
      <c r="J157" s="244"/>
      <c r="K157" s="244"/>
      <c r="L157" s="244"/>
      <c r="M157" s="245"/>
      <c r="O157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157" s="193"/>
      <c r="Q157" s="193"/>
      <c r="R157" s="193"/>
      <c r="S157" s="193"/>
      <c r="T157" s="194"/>
      <c r="V157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157" s="224"/>
      <c r="X157" s="224"/>
      <c r="Y157" s="224"/>
      <c r="Z157" s="224"/>
      <c r="AA157" s="225"/>
      <c r="AC157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157" s="224"/>
      <c r="AE157" s="224"/>
      <c r="AF157" s="224"/>
      <c r="AG157" s="224"/>
      <c r="AH157" s="225"/>
      <c r="AJ157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157" s="267"/>
      <c r="AL157" s="267"/>
      <c r="AM157" s="267"/>
      <c r="AN157" s="267"/>
      <c r="AO157" s="268"/>
      <c r="AQ157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157" s="224"/>
      <c r="AS157" s="224"/>
      <c r="AT157" s="224"/>
      <c r="AU157" s="224"/>
      <c r="AV157" s="225"/>
      <c r="AX157" s="192" t="str">
        <f>IF($AX$22="","",$AX$22)</f>
        <v>記録は『 スタートラインから距離の短い方の踵 』計測
スタートラインオーバーは『 記録から－（マイナス） 』計測</v>
      </c>
      <c r="AY157" s="193"/>
      <c r="AZ157" s="193"/>
      <c r="BA157" s="194"/>
      <c r="BB157" s="3"/>
      <c r="BC157" s="275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157" s="276"/>
      <c r="BE157" s="276"/>
      <c r="BF157" s="277"/>
      <c r="BH157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157" s="193"/>
      <c r="BJ157" s="193"/>
      <c r="BK157" s="193"/>
      <c r="BL157" s="193"/>
      <c r="BM157" s="194"/>
      <c r="BO157" s="284" t="str">
        <f>IF($BO$22="","",$BO$22)</f>
        <v>『 右手左足立ち と 左手右足立ち 』計測
『 満タンのペットボトル 』計測
ペットボトルは『 必ず触れたまま押す形 』計測</v>
      </c>
      <c r="BP157" s="285"/>
      <c r="BQ157" s="285"/>
      <c r="BR157" s="286"/>
      <c r="BT157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157" s="215"/>
      <c r="BV157" s="215"/>
      <c r="BW157" s="216"/>
      <c r="BY157" s="223" t="str">
        <f>IF($BY$22="","",$BY$22)</f>
        <v>計測は『 人差し指の第２関節がほぼ直角 』になるよう握り幅を調整
計測は『 右左交互 』に実施</v>
      </c>
      <c r="BZ157" s="224"/>
      <c r="CA157" s="224"/>
      <c r="CB157" s="224"/>
      <c r="CC157" s="224"/>
      <c r="CD157" s="225"/>
      <c r="CF157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157" s="365"/>
      <c r="CH157" s="365"/>
      <c r="CI157" s="224" t="str">
        <f>IF($CI$22="","",$CI$22)</f>
        <v>体力測定実施日を基準に年度ではなく『 年 』
選抜の対象は地方を含めず『 全国のみ 』
複数年参加の場合は『 全ての年を記載 』</v>
      </c>
      <c r="CJ157" s="332"/>
      <c r="CK157" s="332"/>
      <c r="CL157" s="332"/>
      <c r="CM157" s="332"/>
      <c r="CN157" s="332"/>
      <c r="CO157" s="332"/>
      <c r="CP157" s="332"/>
      <c r="CQ157" s="333"/>
    </row>
    <row r="158" spans="1:95" ht="30" customHeight="1" x14ac:dyDescent="0.15">
      <c r="A158" s="257"/>
      <c r="B158" s="258"/>
      <c r="C158" s="258"/>
      <c r="D158" s="258"/>
      <c r="E158" s="258"/>
      <c r="F158" s="259"/>
      <c r="H158" s="246"/>
      <c r="I158" s="247"/>
      <c r="J158" s="247"/>
      <c r="K158" s="247"/>
      <c r="L158" s="247"/>
      <c r="M158" s="248"/>
      <c r="O158" s="195"/>
      <c r="P158" s="196"/>
      <c r="Q158" s="196"/>
      <c r="R158" s="196"/>
      <c r="S158" s="196"/>
      <c r="T158" s="197"/>
      <c r="V158" s="226"/>
      <c r="W158" s="227"/>
      <c r="X158" s="227"/>
      <c r="Y158" s="227"/>
      <c r="Z158" s="227"/>
      <c r="AA158" s="228"/>
      <c r="AC158" s="226"/>
      <c r="AD158" s="227"/>
      <c r="AE158" s="227"/>
      <c r="AF158" s="227"/>
      <c r="AG158" s="227"/>
      <c r="AH158" s="228"/>
      <c r="AJ158" s="269"/>
      <c r="AK158" s="270"/>
      <c r="AL158" s="270"/>
      <c r="AM158" s="270"/>
      <c r="AN158" s="270"/>
      <c r="AO158" s="271"/>
      <c r="AQ158" s="226"/>
      <c r="AR158" s="227"/>
      <c r="AS158" s="227"/>
      <c r="AT158" s="227"/>
      <c r="AU158" s="227"/>
      <c r="AV158" s="228"/>
      <c r="AX158" s="195"/>
      <c r="AY158" s="196"/>
      <c r="AZ158" s="196"/>
      <c r="BA158" s="197"/>
      <c r="BB158" s="3"/>
      <c r="BC158" s="278"/>
      <c r="BD158" s="279"/>
      <c r="BE158" s="279"/>
      <c r="BF158" s="280"/>
      <c r="BH158" s="195"/>
      <c r="BI158" s="196"/>
      <c r="BJ158" s="196"/>
      <c r="BK158" s="196"/>
      <c r="BL158" s="196"/>
      <c r="BM158" s="197"/>
      <c r="BO158" s="287"/>
      <c r="BP158" s="288"/>
      <c r="BQ158" s="288"/>
      <c r="BR158" s="289"/>
      <c r="BT158" s="217"/>
      <c r="BU158" s="218"/>
      <c r="BV158" s="218"/>
      <c r="BW158" s="219"/>
      <c r="BY158" s="226"/>
      <c r="BZ158" s="227"/>
      <c r="CA158" s="227"/>
      <c r="CB158" s="227"/>
      <c r="CC158" s="227"/>
      <c r="CD158" s="228"/>
      <c r="CF158" s="366"/>
      <c r="CG158" s="367"/>
      <c r="CH158" s="367"/>
      <c r="CI158" s="335"/>
      <c r="CJ158" s="335"/>
      <c r="CK158" s="335"/>
      <c r="CL158" s="335"/>
      <c r="CM158" s="335"/>
      <c r="CN158" s="335"/>
      <c r="CO158" s="335"/>
      <c r="CP158" s="335"/>
      <c r="CQ158" s="336"/>
    </row>
    <row r="159" spans="1:95" ht="30" customHeight="1" x14ac:dyDescent="0.15">
      <c r="A159" s="260"/>
      <c r="B159" s="261"/>
      <c r="C159" s="261"/>
      <c r="D159" s="261"/>
      <c r="E159" s="261"/>
      <c r="F159" s="262"/>
      <c r="H159" s="249"/>
      <c r="I159" s="250"/>
      <c r="J159" s="250"/>
      <c r="K159" s="250"/>
      <c r="L159" s="250"/>
      <c r="M159" s="251"/>
      <c r="O159" s="198"/>
      <c r="P159" s="199"/>
      <c r="Q159" s="199"/>
      <c r="R159" s="199"/>
      <c r="S159" s="199"/>
      <c r="T159" s="200"/>
      <c r="V159" s="229"/>
      <c r="W159" s="230"/>
      <c r="X159" s="230"/>
      <c r="Y159" s="230"/>
      <c r="Z159" s="230"/>
      <c r="AA159" s="231"/>
      <c r="AC159" s="229"/>
      <c r="AD159" s="230"/>
      <c r="AE159" s="230"/>
      <c r="AF159" s="230"/>
      <c r="AG159" s="230"/>
      <c r="AH159" s="231"/>
      <c r="AJ159" s="272"/>
      <c r="AK159" s="273"/>
      <c r="AL159" s="273"/>
      <c r="AM159" s="273"/>
      <c r="AN159" s="273"/>
      <c r="AO159" s="274"/>
      <c r="AQ159" s="229"/>
      <c r="AR159" s="230"/>
      <c r="AS159" s="230"/>
      <c r="AT159" s="230"/>
      <c r="AU159" s="230"/>
      <c r="AV159" s="231"/>
      <c r="AX159" s="198"/>
      <c r="AY159" s="199"/>
      <c r="AZ159" s="199"/>
      <c r="BA159" s="200"/>
      <c r="BB159" s="3"/>
      <c r="BC159" s="281"/>
      <c r="BD159" s="282"/>
      <c r="BE159" s="282"/>
      <c r="BF159" s="283"/>
      <c r="BH159" s="198"/>
      <c r="BI159" s="199"/>
      <c r="BJ159" s="199"/>
      <c r="BK159" s="199"/>
      <c r="BL159" s="199"/>
      <c r="BM159" s="200"/>
      <c r="BO159" s="290"/>
      <c r="BP159" s="291"/>
      <c r="BQ159" s="291"/>
      <c r="BR159" s="292"/>
      <c r="BT159" s="220"/>
      <c r="BU159" s="221"/>
      <c r="BV159" s="221"/>
      <c r="BW159" s="222"/>
      <c r="BY159" s="229"/>
      <c r="BZ159" s="230"/>
      <c r="CA159" s="230"/>
      <c r="CB159" s="230"/>
      <c r="CC159" s="230"/>
      <c r="CD159" s="231"/>
      <c r="CF159" s="368"/>
      <c r="CG159" s="369"/>
      <c r="CH159" s="369"/>
      <c r="CI159" s="338"/>
      <c r="CJ159" s="338"/>
      <c r="CK159" s="338"/>
      <c r="CL159" s="338"/>
      <c r="CM159" s="338"/>
      <c r="CN159" s="338"/>
      <c r="CO159" s="338"/>
      <c r="CP159" s="338"/>
      <c r="CQ159" s="339"/>
    </row>
    <row r="160" spans="1:95" ht="30" customHeight="1" x14ac:dyDescent="0.15">
      <c r="A160" s="154" t="str">
        <f>IF($A$25="","",$A$25)</f>
        <v>Copyright(C) KCG：Komuro Consulting Group　CEO　小室匡史 ／ Masashi KOMURO. All Rights Reserved.</v>
      </c>
      <c r="B160" s="154"/>
      <c r="C160" s="154"/>
      <c r="D160" s="154"/>
      <c r="E160" s="154"/>
      <c r="F160" s="154"/>
      <c r="H160" s="154" t="str">
        <f>IF($A$25="","",$A$25)</f>
        <v>Copyright(C) KCG：Komuro Consulting Group　CEO　小室匡史 ／ Masashi KOMURO. All Rights Reserved.</v>
      </c>
      <c r="I160" s="154"/>
      <c r="J160" s="154"/>
      <c r="K160" s="154"/>
      <c r="L160" s="154"/>
      <c r="M160" s="154"/>
      <c r="O160" s="154" t="str">
        <f>IF($A$25="","",$A$25)</f>
        <v>Copyright(C) KCG：Komuro Consulting Group　CEO　小室匡史 ／ Masashi KOMURO. All Rights Reserved.</v>
      </c>
      <c r="P160" s="154"/>
      <c r="Q160" s="154"/>
      <c r="R160" s="154"/>
      <c r="S160" s="154"/>
      <c r="T160" s="154"/>
      <c r="V160" s="154" t="str">
        <f>IF($A$25="","",$A$25)</f>
        <v>Copyright(C) KCG：Komuro Consulting Group　CEO　小室匡史 ／ Masashi KOMURO. All Rights Reserved.</v>
      </c>
      <c r="W160" s="154"/>
      <c r="X160" s="154"/>
      <c r="Y160" s="154"/>
      <c r="Z160" s="154"/>
      <c r="AA160" s="154"/>
      <c r="AC160" s="154" t="str">
        <f>IF($A$25="","",$A$25)</f>
        <v>Copyright(C) KCG：Komuro Consulting Group　CEO　小室匡史 ／ Masashi KOMURO. All Rights Reserved.</v>
      </c>
      <c r="AD160" s="154"/>
      <c r="AE160" s="154"/>
      <c r="AF160" s="154"/>
      <c r="AG160" s="154"/>
      <c r="AH160" s="154"/>
      <c r="AJ160" s="154" t="str">
        <f>IF($A$25="","",$A$25)</f>
        <v>Copyright(C) KCG：Komuro Consulting Group　CEO　小室匡史 ／ Masashi KOMURO. All Rights Reserved.</v>
      </c>
      <c r="AK160" s="154"/>
      <c r="AL160" s="154"/>
      <c r="AM160" s="154"/>
      <c r="AN160" s="154"/>
      <c r="AO160" s="154"/>
      <c r="AQ160" s="154" t="str">
        <f>IF($A$25="","",$A$25)</f>
        <v>Copyright(C) KCG：Komuro Consulting Group　CEO　小室匡史 ／ Masashi KOMURO. All Rights Reserved.</v>
      </c>
      <c r="AR160" s="154"/>
      <c r="AS160" s="154"/>
      <c r="AT160" s="154"/>
      <c r="AU160" s="154"/>
      <c r="AV160" s="154"/>
      <c r="AX160" s="154" t="str">
        <f>IF($A$25="","",$A$25)</f>
        <v>Copyright(C) KCG：Komuro Consulting Group　CEO　小室匡史 ／ Masashi KOMURO. All Rights Reserved.</v>
      </c>
      <c r="AY160" s="154"/>
      <c r="AZ160" s="154"/>
      <c r="BA160" s="154"/>
      <c r="BB160" s="3"/>
      <c r="BC160" s="154" t="str">
        <f>IF($A$25="","",$A$25)</f>
        <v>Copyright(C) KCG：Komuro Consulting Group　CEO　小室匡史 ／ Masashi KOMURO. All Rights Reserved.</v>
      </c>
      <c r="BD160" s="154"/>
      <c r="BE160" s="154"/>
      <c r="BF160" s="154"/>
      <c r="BH160" s="154" t="str">
        <f>IF($A$25="","",$A$25)</f>
        <v>Copyright(C) KCG：Komuro Consulting Group　CEO　小室匡史 ／ Masashi KOMURO. All Rights Reserved.</v>
      </c>
      <c r="BI160" s="154"/>
      <c r="BJ160" s="154"/>
      <c r="BK160" s="154"/>
      <c r="BL160" s="154"/>
      <c r="BM160" s="154"/>
      <c r="BO160" s="154" t="str">
        <f>IF($A$25="","",$A$25)</f>
        <v>Copyright(C) KCG：Komuro Consulting Group　CEO　小室匡史 ／ Masashi KOMURO. All Rights Reserved.</v>
      </c>
      <c r="BP160" s="154"/>
      <c r="BQ160" s="154"/>
      <c r="BR160" s="154"/>
      <c r="BT160" s="154" t="str">
        <f>IF($A$25="","",$A$25)</f>
        <v>Copyright(C) KCG：Komuro Consulting Group　CEO　小室匡史 ／ Masashi KOMURO. All Rights Reserved.</v>
      </c>
      <c r="BU160" s="154"/>
      <c r="BV160" s="154"/>
      <c r="BW160" s="154"/>
      <c r="BY160" s="154" t="str">
        <f>IF($A$25="","",$A$25)</f>
        <v>Copyright(C) KCG：Komuro Consulting Group　CEO　小室匡史 ／ Masashi KOMURO. All Rights Reserved.</v>
      </c>
      <c r="BZ160" s="154"/>
      <c r="CA160" s="154"/>
      <c r="CB160" s="154"/>
      <c r="CC160" s="154"/>
      <c r="CD160" s="154"/>
      <c r="CF160" s="154" t="str">
        <f>IF($A$25="","",$A$25)</f>
        <v>Copyright(C) KCG：Komuro Consulting Group　CEO　小室匡史 ／ Masashi KOMURO. All Rights Reserved.</v>
      </c>
      <c r="CG160" s="154"/>
      <c r="CH160" s="154"/>
      <c r="CI160" s="154"/>
      <c r="CJ160" s="154"/>
      <c r="CK160" s="154"/>
      <c r="CL160" s="154"/>
      <c r="CM160" s="154"/>
      <c r="CN160" s="154"/>
      <c r="CO160" s="154"/>
      <c r="CP160" s="154"/>
      <c r="CQ160" s="154"/>
    </row>
    <row r="161" spans="1:95" ht="30" customHeight="1" x14ac:dyDescent="0.15">
      <c r="A161" s="170" t="str">
        <f>IF(入力!$C$4&lt;=0,"",IF(入力!$C$4=1,"",IF(入力!$C$4=2,"",IF(入力!$C$4=3,"",IF(入力!$C$4=4,"",IF(入力!$C$4=5,"",IF(入力!$C$4=6,"⑥　／　⑥",IF(入力!$C$4=7,"⑥　／　⑦",IF(入力!$C$4=8,"⑥　／　⑧",IF(入力!$C$4=9,"⑥　／　⑨",IF(入力!$C$4=10,"⑥　／　⑩","")))))))))))</f>
        <v>⑥　／　⑩</v>
      </c>
      <c r="B161" s="170"/>
      <c r="C161" s="170"/>
      <c r="D161" s="170"/>
      <c r="E161" s="170"/>
      <c r="F161" s="170"/>
      <c r="H161" s="170" t="str">
        <f>IF($A$161="","",$A$161)</f>
        <v>⑥　／　⑩</v>
      </c>
      <c r="I161" s="170"/>
      <c r="J161" s="170"/>
      <c r="K161" s="170"/>
      <c r="L161" s="170"/>
      <c r="M161" s="170"/>
      <c r="O161" s="170" t="str">
        <f>IF($A$161="","",$A$161)</f>
        <v>⑥　／　⑩</v>
      </c>
      <c r="P161" s="170"/>
      <c r="Q161" s="170"/>
      <c r="R161" s="170"/>
      <c r="S161" s="170"/>
      <c r="T161" s="170"/>
      <c r="V161" s="170" t="str">
        <f>IF($A$161="","",$A$161)</f>
        <v>⑥　／　⑩</v>
      </c>
      <c r="W161" s="170"/>
      <c r="X161" s="170"/>
      <c r="Y161" s="170"/>
      <c r="Z161" s="170"/>
      <c r="AA161" s="170"/>
      <c r="AC161" s="170" t="str">
        <f>IF($A$161="","",$A$161)</f>
        <v>⑥　／　⑩</v>
      </c>
      <c r="AD161" s="170"/>
      <c r="AE161" s="170"/>
      <c r="AF161" s="170"/>
      <c r="AG161" s="170"/>
      <c r="AH161" s="170"/>
      <c r="AJ161" s="170" t="str">
        <f>IF($A$161="","",$A$161)</f>
        <v>⑥　／　⑩</v>
      </c>
      <c r="AK161" s="170"/>
      <c r="AL161" s="170"/>
      <c r="AM161" s="170"/>
      <c r="AN161" s="170"/>
      <c r="AO161" s="170"/>
      <c r="AQ161" s="170" t="str">
        <f>IF($A$161="","",$A$161)</f>
        <v>⑥　／　⑩</v>
      </c>
      <c r="AR161" s="170"/>
      <c r="AS161" s="170"/>
      <c r="AT161" s="170"/>
      <c r="AU161" s="170"/>
      <c r="AV161" s="170"/>
      <c r="AX161" s="170" t="str">
        <f>IF($A$161="","",$A$161)</f>
        <v>⑥　／　⑩</v>
      </c>
      <c r="AY161" s="170"/>
      <c r="AZ161" s="170"/>
      <c r="BA161" s="170"/>
      <c r="BB161" s="3"/>
      <c r="BC161" s="170" t="str">
        <f>IF($A$161="","",$A$161)</f>
        <v>⑥　／　⑩</v>
      </c>
      <c r="BD161" s="170"/>
      <c r="BE161" s="170"/>
      <c r="BF161" s="170"/>
      <c r="BH161" s="170" t="str">
        <f>IF($A$161="","",$A$161)</f>
        <v>⑥　／　⑩</v>
      </c>
      <c r="BI161" s="170"/>
      <c r="BJ161" s="170"/>
      <c r="BK161" s="170"/>
      <c r="BL161" s="170"/>
      <c r="BM161" s="170"/>
      <c r="BO161" s="170" t="str">
        <f>IF($A$161="","",$A$161)</f>
        <v>⑥　／　⑩</v>
      </c>
      <c r="BP161" s="170"/>
      <c r="BQ161" s="170"/>
      <c r="BR161" s="170"/>
      <c r="BT161" s="170" t="str">
        <f>IF($A$161="","",$A$161)</f>
        <v>⑥　／　⑩</v>
      </c>
      <c r="BU161" s="170"/>
      <c r="BV161" s="170"/>
      <c r="BW161" s="170"/>
      <c r="BY161" s="170" t="str">
        <f>IF($A$161="","",$A$161)</f>
        <v>⑥　／　⑩</v>
      </c>
      <c r="BZ161" s="170"/>
      <c r="CA161" s="170"/>
      <c r="CB161" s="170"/>
      <c r="CC161" s="170"/>
      <c r="CD161" s="170"/>
      <c r="CF161" s="170" t="str">
        <f>IF($A$161="","",$A$161)</f>
        <v>⑥　／　⑩</v>
      </c>
      <c r="CG161" s="170"/>
      <c r="CH161" s="170"/>
      <c r="CI161" s="170"/>
      <c r="CJ161" s="170"/>
      <c r="CK161" s="170"/>
      <c r="CL161" s="170"/>
      <c r="CM161" s="170"/>
      <c r="CN161" s="170"/>
      <c r="CO161" s="170"/>
      <c r="CP161" s="170"/>
      <c r="CQ161" s="170"/>
    </row>
    <row r="162" spans="1:95" x14ac:dyDescent="0.15">
      <c r="BB162" s="2"/>
    </row>
    <row r="163" spans="1:95" ht="30" customHeight="1" x14ac:dyDescent="0.15">
      <c r="A163" s="177" t="str">
        <f>IF($A$1="","",$A$1)</f>
        <v>ふりがな　・　生年月日　・　身長　・　体重</v>
      </c>
      <c r="B163" s="177"/>
      <c r="C163" s="177"/>
      <c r="D163" s="177"/>
      <c r="E163" s="177"/>
      <c r="F163" s="177"/>
      <c r="H163" s="177" t="str">
        <f>IF($H$1="","",$H$1)</f>
        <v>ポジション　・　上腕背部皮脂厚　・　肩甲骨下角皮脂厚</v>
      </c>
      <c r="I163" s="177"/>
      <c r="J163" s="177"/>
      <c r="K163" s="177"/>
      <c r="L163" s="177"/>
      <c r="M163" s="177"/>
      <c r="O163" s="177" t="str">
        <f>IF($O$1="","",$O$1)</f>
        <v>都道府県　・　利き腕　・　指高 （ 片手　・　両手 ）</v>
      </c>
      <c r="P163" s="177"/>
      <c r="Q163" s="177"/>
      <c r="R163" s="177"/>
      <c r="S163" s="177"/>
      <c r="T163" s="177"/>
      <c r="V163" s="177" t="str">
        <f>IF($V$1="","",$V$1)</f>
        <v>20ｍスプリント</v>
      </c>
      <c r="W163" s="177"/>
      <c r="X163" s="177"/>
      <c r="Y163" s="177"/>
      <c r="Z163" s="177"/>
      <c r="AA163" s="177"/>
      <c r="AC163" s="177" t="str">
        <f>IF($AC$1="","",$AC$1)</f>
        <v>プロアジリティー</v>
      </c>
      <c r="AD163" s="177"/>
      <c r="AE163" s="177"/>
      <c r="AF163" s="177"/>
      <c r="AG163" s="177"/>
      <c r="AH163" s="177"/>
      <c r="AJ163" s="177" t="str">
        <f>IF($AJ$1="","",$AJ$1)</f>
        <v>垂直跳び　・　ランニングジャンプ</v>
      </c>
      <c r="AK163" s="177"/>
      <c r="AL163" s="177"/>
      <c r="AM163" s="177"/>
      <c r="AN163" s="177"/>
      <c r="AO163" s="177"/>
      <c r="AQ163" s="177" t="str">
        <f>IF($AQ$1="","",$AQ$1)</f>
        <v>ブロックジャンプクロスオーバー</v>
      </c>
      <c r="AR163" s="177"/>
      <c r="AS163" s="177"/>
      <c r="AT163" s="177"/>
      <c r="AU163" s="177"/>
      <c r="AV163" s="177"/>
      <c r="AX163" s="177" t="str">
        <f>IF($AX$1="","",$AX$1)</f>
        <v>両脚３回跳</v>
      </c>
      <c r="AY163" s="177"/>
      <c r="AZ163" s="177"/>
      <c r="BA163" s="177"/>
      <c r="BB163" s="1"/>
      <c r="BC163" s="177" t="str">
        <f>IF($BC$1="","",$BC$1)</f>
        <v>オーバーヘッドスロー</v>
      </c>
      <c r="BD163" s="177"/>
      <c r="BE163" s="177"/>
      <c r="BF163" s="177"/>
      <c r="BH163" s="177" t="str">
        <f>IF($BH$1="","",$BH$1)</f>
        <v>バッククラッチ　・　開脚テスト　・　立位体前屈</v>
      </c>
      <c r="BI163" s="177"/>
      <c r="BJ163" s="177"/>
      <c r="BK163" s="177"/>
      <c r="BL163" s="177"/>
      <c r="BM163" s="177"/>
      <c r="BO163" s="177" t="str">
        <f>IF($BO$1="","",$BO$1)</f>
        <v>片脚ファンクショナルリーチ</v>
      </c>
      <c r="BP163" s="177"/>
      <c r="BQ163" s="177"/>
      <c r="BR163" s="177"/>
      <c r="BT163" s="177" t="str">
        <f>IF($BT$1="","",$BT$1)</f>
        <v>YO-YO　テスト　・　30秒シットアップ</v>
      </c>
      <c r="BU163" s="177"/>
      <c r="BV163" s="177"/>
      <c r="BW163" s="177"/>
      <c r="BY163" s="177" t="str">
        <f>IF($BY$1="","",$BY$1)</f>
        <v>握力 （ 右　・　左 ）</v>
      </c>
      <c r="BZ163" s="177"/>
      <c r="CA163" s="177"/>
      <c r="CB163" s="177"/>
      <c r="CC163" s="177"/>
      <c r="CD163" s="177"/>
      <c r="CF163" s="177" t="str">
        <f>IF($CF$1="","",$CF$1)</f>
        <v>キャリア（選出歴）</v>
      </c>
      <c r="CG163" s="177"/>
      <c r="CH163" s="177"/>
      <c r="CI163" s="177"/>
      <c r="CJ163" s="177"/>
      <c r="CK163" s="177"/>
      <c r="CL163" s="177"/>
      <c r="CM163" s="177"/>
      <c r="CN163" s="177"/>
      <c r="CO163" s="177"/>
      <c r="CP163" s="177"/>
      <c r="CQ163" s="177"/>
    </row>
    <row r="164" spans="1:95" ht="30" customHeight="1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6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</row>
    <row r="165" spans="1:95" ht="30" customHeight="1" x14ac:dyDescent="0.15">
      <c r="A165" s="13"/>
      <c r="B165" s="14" t="str">
        <f>$B$3</f>
        <v/>
      </c>
      <c r="C165" s="13"/>
      <c r="D165" s="15" t="str">
        <f>IF($D$3="","",$D$3)</f>
        <v>記入者</v>
      </c>
      <c r="E165" s="16"/>
      <c r="F165" s="16"/>
      <c r="G165" s="13"/>
      <c r="H165" s="13"/>
      <c r="I165" s="14" t="str">
        <f>$B$3</f>
        <v/>
      </c>
      <c r="J165" s="13"/>
      <c r="K165" s="15" t="str">
        <f>$D$3</f>
        <v>記入者</v>
      </c>
      <c r="L165" s="16"/>
      <c r="M165" s="16"/>
      <c r="N165" s="13"/>
      <c r="O165" s="13"/>
      <c r="P165" s="14" t="str">
        <f>$B$3</f>
        <v/>
      </c>
      <c r="Q165" s="14"/>
      <c r="R165" s="15" t="str">
        <f>$D$3</f>
        <v>記入者</v>
      </c>
      <c r="S165" s="16"/>
      <c r="T165" s="16"/>
      <c r="U165" s="13"/>
      <c r="V165" s="13"/>
      <c r="W165" s="14" t="str">
        <f>$B$3</f>
        <v/>
      </c>
      <c r="X165" s="13"/>
      <c r="Y165" s="15" t="str">
        <f>$D$3</f>
        <v>記入者</v>
      </c>
      <c r="Z165" s="16"/>
      <c r="AA165" s="16"/>
      <c r="AB165" s="13"/>
      <c r="AC165" s="13"/>
      <c r="AD165" s="14" t="str">
        <f>$B$3</f>
        <v/>
      </c>
      <c r="AE165" s="15"/>
      <c r="AF165" s="15" t="s">
        <v>25</v>
      </c>
      <c r="AG165" s="64"/>
      <c r="AH165" s="16"/>
      <c r="AI165" s="13"/>
      <c r="AJ165" s="13"/>
      <c r="AK165" s="14" t="str">
        <f>$B$3</f>
        <v/>
      </c>
      <c r="AL165" s="13"/>
      <c r="AM165" s="15" t="s">
        <v>8</v>
      </c>
      <c r="AN165" s="16"/>
      <c r="AO165" s="16"/>
      <c r="AP165" s="13"/>
      <c r="AQ165" s="13"/>
      <c r="AR165" s="14" t="str">
        <f>$B$3</f>
        <v/>
      </c>
      <c r="AS165" s="13"/>
      <c r="AT165" s="15" t="s">
        <v>8</v>
      </c>
      <c r="AU165" s="16"/>
      <c r="AV165" s="16"/>
      <c r="AW165" s="13"/>
      <c r="AX165" s="13"/>
      <c r="AY165" s="14" t="str">
        <f>$B$3</f>
        <v/>
      </c>
      <c r="AZ165" s="15" t="s">
        <v>25</v>
      </c>
      <c r="BA165" s="16"/>
      <c r="BB165" s="63"/>
      <c r="BC165" s="13"/>
      <c r="BD165" s="14" t="str">
        <f>$B$3</f>
        <v/>
      </c>
      <c r="BE165" s="15" t="s">
        <v>25</v>
      </c>
      <c r="BF165" s="16"/>
      <c r="BG165" s="13"/>
      <c r="BH165" s="13"/>
      <c r="BI165" s="14" t="str">
        <f>$B$3</f>
        <v/>
      </c>
      <c r="BJ165" s="13"/>
      <c r="BK165" s="15" t="s">
        <v>8</v>
      </c>
      <c r="BL165" s="16"/>
      <c r="BM165" s="16"/>
      <c r="BN165" s="13"/>
      <c r="BO165" s="13"/>
      <c r="BP165" s="14" t="str">
        <f>$B$3</f>
        <v/>
      </c>
      <c r="BQ165" s="15" t="s">
        <v>25</v>
      </c>
      <c r="BR165" s="16"/>
      <c r="BS165" s="13"/>
      <c r="BT165" s="13"/>
      <c r="BU165" s="14" t="str">
        <f>$B$3</f>
        <v/>
      </c>
      <c r="BV165" s="15" t="s">
        <v>25</v>
      </c>
      <c r="BW165" s="16"/>
      <c r="BX165" s="13"/>
      <c r="BY165" s="13"/>
      <c r="BZ165" s="14" t="str">
        <f>$B$3</f>
        <v/>
      </c>
      <c r="CA165" s="13"/>
      <c r="CB165" s="15" t="s">
        <v>8</v>
      </c>
      <c r="CC165" s="16"/>
      <c r="CD165" s="16"/>
      <c r="CE165" s="13"/>
      <c r="CF165" s="13"/>
      <c r="CG165" s="14" t="str">
        <f>$B$3</f>
        <v/>
      </c>
      <c r="CH165" s="13"/>
      <c r="CI165" s="13"/>
      <c r="CJ165" s="13"/>
      <c r="CK165" s="13"/>
      <c r="CL165" s="13"/>
      <c r="CM165" s="380" t="s">
        <v>8</v>
      </c>
      <c r="CN165" s="380"/>
      <c r="CO165" s="16"/>
      <c r="CP165" s="16"/>
      <c r="CQ165" s="16"/>
    </row>
    <row r="166" spans="1:95" ht="30" customHeight="1" thickBo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6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</row>
    <row r="167" spans="1:95" ht="30" customHeight="1" x14ac:dyDescent="0.15">
      <c r="A167" s="161" t="str">
        <f>IF($A$5="","",$A$5)</f>
        <v>no.</v>
      </c>
      <c r="B167" s="158" t="str">
        <f>IF($B$5="","",$B$5)</f>
        <v>氏名</v>
      </c>
      <c r="C167" s="252" t="str">
        <f>IF($C$5="","",$C$5)</f>
        <v>ふりがな</v>
      </c>
      <c r="D167" s="178" t="str">
        <f>IF($D$5="","",$D$5)</f>
        <v>生年月日</v>
      </c>
      <c r="E167" s="181" t="str">
        <f>IF($E$5="","",$E$5)</f>
        <v>形態</v>
      </c>
      <c r="F167" s="182"/>
      <c r="G167" s="13"/>
      <c r="H167" s="161" t="str">
        <f>IF($H$5="","",$H$5)</f>
        <v>no.</v>
      </c>
      <c r="I167" s="158" t="str">
        <f>IF($I$5="","",$I$5)</f>
        <v>氏名</v>
      </c>
      <c r="J167" s="210" t="str">
        <f>IF($J$5="","",$J$5)</f>
        <v>ポジション</v>
      </c>
      <c r="K167" s="211"/>
      <c r="L167" s="181" t="str">
        <f>IF($L$5="","",$L$5)</f>
        <v>形態</v>
      </c>
      <c r="M167" s="182"/>
      <c r="N167" s="13"/>
      <c r="O167" s="161" t="str">
        <f>IF($O$5="","",$O$5)</f>
        <v>no.</v>
      </c>
      <c r="P167" s="158" t="str">
        <f>IF($P$5="","",$P$5)</f>
        <v>氏名</v>
      </c>
      <c r="Q167" s="158" t="str">
        <f>IF($Q$5="","",$Q$5)</f>
        <v>都道府県</v>
      </c>
      <c r="R167" s="178" t="str">
        <f>IF($R$5="","",$R$5)</f>
        <v>利き腕</v>
      </c>
      <c r="S167" s="181" t="str">
        <f>IF($S$5="","",$S$5)</f>
        <v>形態</v>
      </c>
      <c r="T167" s="182"/>
      <c r="U167" s="13"/>
      <c r="V167" s="161" t="str">
        <f>IF($V$5="","",$V$5)</f>
        <v>no.</v>
      </c>
      <c r="W167" s="158" t="str">
        <f>IF($W$5="","",$W$5)</f>
        <v>氏名</v>
      </c>
      <c r="X167" s="297" t="str">
        <f>IF($X$5="","",$X$5)</f>
        <v>スピード</v>
      </c>
      <c r="Y167" s="298"/>
      <c r="Z167" s="298"/>
      <c r="AA167" s="299"/>
      <c r="AB167" s="13"/>
      <c r="AC167" s="161" t="str">
        <f>IF($AC$5="","",$AC$5)</f>
        <v>no.</v>
      </c>
      <c r="AD167" s="158" t="str">
        <f>IF($AD$5="","",$AD$5)</f>
        <v>氏名</v>
      </c>
      <c r="AE167" s="311" t="str">
        <f>IF($AE$5="","",$AE$5)</f>
        <v>敏捷性</v>
      </c>
      <c r="AF167" s="312"/>
      <c r="AG167" s="312"/>
      <c r="AH167" s="313"/>
      <c r="AI167" s="13"/>
      <c r="AJ167" s="161" t="str">
        <f>IF($AJ$5="","",$AJ$5)</f>
        <v>no.</v>
      </c>
      <c r="AK167" s="158" t="str">
        <f>IF($AK$5="","",$AK$5)</f>
        <v>氏名</v>
      </c>
      <c r="AL167" s="205" t="str">
        <f>IF($AL$5="","",$AL$5)</f>
        <v>パワー</v>
      </c>
      <c r="AM167" s="187"/>
      <c r="AN167" s="187"/>
      <c r="AO167" s="188"/>
      <c r="AP167" s="13"/>
      <c r="AQ167" s="161" t="str">
        <f>IF($AQ$5="","",$AQ$5)</f>
        <v>no.</v>
      </c>
      <c r="AR167" s="158" t="str">
        <f>IF($AR$5="","",$AR$5)</f>
        <v>氏名</v>
      </c>
      <c r="AS167" s="205" t="str">
        <f>IF($AS$5="","",$AS$5)</f>
        <v>パワー</v>
      </c>
      <c r="AT167" s="187"/>
      <c r="AU167" s="187"/>
      <c r="AV167" s="188"/>
      <c r="AW167" s="13"/>
      <c r="AX167" s="161" t="str">
        <f>IF($AX$5="","",$AX$5)</f>
        <v>no.</v>
      </c>
      <c r="AY167" s="167" t="str">
        <f>IF($AY$5="","",$AY$5)</f>
        <v>氏名</v>
      </c>
      <c r="AZ167" s="187" t="str">
        <f>IF($AZ$5="","",$AZ$5)</f>
        <v>パワー</v>
      </c>
      <c r="BA167" s="188"/>
      <c r="BB167" s="65"/>
      <c r="BC167" s="161" t="str">
        <f>IF($BC$5="","",$BC$5)</f>
        <v>no.</v>
      </c>
      <c r="BD167" s="167" t="str">
        <f>IF($BD$5="","",$BD$5)</f>
        <v>氏名</v>
      </c>
      <c r="BE167" s="187" t="str">
        <f>IF($BE$5="","",$BE$5)</f>
        <v>パワー</v>
      </c>
      <c r="BF167" s="188"/>
      <c r="BG167" s="13"/>
      <c r="BH167" s="161" t="str">
        <f>IF($BH$5="","",$BH$5)</f>
        <v>no.</v>
      </c>
      <c r="BI167" s="158" t="str">
        <f>IF($BI$5="","",$BI$5)</f>
        <v>氏名</v>
      </c>
      <c r="BJ167" s="189" t="str">
        <f>IF($BJ$5="","",$BJ$5)</f>
        <v>柔軟性</v>
      </c>
      <c r="BK167" s="190"/>
      <c r="BL167" s="190"/>
      <c r="BM167" s="191"/>
      <c r="BN167" s="13"/>
      <c r="BO167" s="161" t="str">
        <f>IF($BO$5="","",$BO$5)</f>
        <v>no.</v>
      </c>
      <c r="BP167" s="167" t="str">
        <f>IF($BP$5="","",$BP$5)</f>
        <v>氏名</v>
      </c>
      <c r="BQ167" s="189" t="str">
        <f>IF($BQ$5="","",$BQ$5)</f>
        <v>柔軟性</v>
      </c>
      <c r="BR167" s="191"/>
      <c r="BS167" s="13"/>
      <c r="BT167" s="161" t="str">
        <f>IF($BT$5="","",$BT$5)</f>
        <v>no.</v>
      </c>
      <c r="BU167" s="167" t="str">
        <f>IF($BU$5="","",$BU$5)</f>
        <v>氏名</v>
      </c>
      <c r="BV167" s="303" t="str">
        <f>IF($BV$5="","",$BV$5)</f>
        <v>持久力</v>
      </c>
      <c r="BW167" s="304"/>
      <c r="BX167" s="13"/>
      <c r="BY167" s="161" t="str">
        <f>IF($BY$5="","",$BY$5)</f>
        <v>no.</v>
      </c>
      <c r="BZ167" s="167" t="str">
        <f>IF($BZ$5="","",$BZ$5)</f>
        <v>氏名</v>
      </c>
      <c r="CA167" s="172" t="str">
        <f>IF($CA$5="","",$CA$5)</f>
        <v>筋力</v>
      </c>
      <c r="CB167" s="172"/>
      <c r="CC167" s="172"/>
      <c r="CD167" s="173"/>
      <c r="CE167" s="13"/>
      <c r="CF167" s="161" t="str">
        <f>IF($CF$5="","",$CF$5)</f>
        <v>no.</v>
      </c>
      <c r="CG167" s="167" t="str">
        <f>IF($CG$5="","",$CG$5)</f>
        <v>氏名</v>
      </c>
      <c r="CH167" s="171" t="str">
        <f>IF($CH$5="","",$CH$5)</f>
        <v>カテゴリー</v>
      </c>
      <c r="CI167" s="172"/>
      <c r="CJ167" s="172"/>
      <c r="CK167" s="172"/>
      <c r="CL167" s="172"/>
      <c r="CM167" s="172"/>
      <c r="CN167" s="172"/>
      <c r="CO167" s="172"/>
      <c r="CP167" s="172"/>
      <c r="CQ167" s="173"/>
    </row>
    <row r="168" spans="1:95" ht="30" customHeight="1" x14ac:dyDescent="0.15">
      <c r="A168" s="162"/>
      <c r="B168" s="159"/>
      <c r="C168" s="253"/>
      <c r="D168" s="179"/>
      <c r="E168" s="183"/>
      <c r="F168" s="184"/>
      <c r="G168" s="13"/>
      <c r="H168" s="162"/>
      <c r="I168" s="159"/>
      <c r="J168" s="163"/>
      <c r="K168" s="212"/>
      <c r="L168" s="183"/>
      <c r="M168" s="184"/>
      <c r="N168" s="13"/>
      <c r="O168" s="162"/>
      <c r="P168" s="159"/>
      <c r="Q168" s="159"/>
      <c r="R168" s="179"/>
      <c r="S168" s="183"/>
      <c r="T168" s="184"/>
      <c r="U168" s="13"/>
      <c r="V168" s="162"/>
      <c r="W168" s="159"/>
      <c r="X168" s="300"/>
      <c r="Y168" s="301"/>
      <c r="Z168" s="301"/>
      <c r="AA168" s="302"/>
      <c r="AB168" s="13"/>
      <c r="AC168" s="162"/>
      <c r="AD168" s="159"/>
      <c r="AE168" s="314"/>
      <c r="AF168" s="315"/>
      <c r="AG168" s="315"/>
      <c r="AH168" s="316"/>
      <c r="AI168" s="13"/>
      <c r="AJ168" s="162"/>
      <c r="AK168" s="159"/>
      <c r="AL168" s="238" t="str">
        <f>IF($AL$6="","",$AL$6)</f>
        <v>下肢</v>
      </c>
      <c r="AM168" s="239"/>
      <c r="AN168" s="239"/>
      <c r="AO168" s="240"/>
      <c r="AP168" s="13"/>
      <c r="AQ168" s="162"/>
      <c r="AR168" s="159"/>
      <c r="AS168" s="238" t="str">
        <f>IF($AS$6="","",$AS$6)</f>
        <v>下肢</v>
      </c>
      <c r="AT168" s="239"/>
      <c r="AU168" s="239"/>
      <c r="AV168" s="240"/>
      <c r="AW168" s="13"/>
      <c r="AX168" s="162"/>
      <c r="AY168" s="168"/>
      <c r="AZ168" s="239" t="str">
        <f>IF($AZ$6="","",$AZ$6)</f>
        <v>下肢</v>
      </c>
      <c r="BA168" s="240"/>
      <c r="BB168" s="65"/>
      <c r="BC168" s="162"/>
      <c r="BD168" s="168"/>
      <c r="BE168" s="239" t="str">
        <f>IF($BE$6="","",$BE$6)</f>
        <v>上肢</v>
      </c>
      <c r="BF168" s="240"/>
      <c r="BG168" s="13"/>
      <c r="BH168" s="162"/>
      <c r="BI168" s="159"/>
      <c r="BJ168" s="241" t="str">
        <f>IF($BJ$6="","",$BJ$6)</f>
        <v>肩関節</v>
      </c>
      <c r="BK168" s="242"/>
      <c r="BL168" s="241" t="s">
        <v>33</v>
      </c>
      <c r="BM168" s="243"/>
      <c r="BN168" s="13"/>
      <c r="BO168" s="162"/>
      <c r="BP168" s="168"/>
      <c r="BQ168" s="241" t="str">
        <f>IF($BQ$6="","",$BQ$6)</f>
        <v>動的</v>
      </c>
      <c r="BR168" s="243"/>
      <c r="BS168" s="13"/>
      <c r="BT168" s="162"/>
      <c r="BU168" s="168"/>
      <c r="BV168" s="305"/>
      <c r="BW168" s="306"/>
      <c r="BX168" s="13"/>
      <c r="BY168" s="162"/>
      <c r="BZ168" s="168"/>
      <c r="CA168" s="175"/>
      <c r="CB168" s="175"/>
      <c r="CC168" s="175"/>
      <c r="CD168" s="176"/>
      <c r="CE168" s="13"/>
      <c r="CF168" s="162"/>
      <c r="CG168" s="168"/>
      <c r="CH168" s="174"/>
      <c r="CI168" s="175"/>
      <c r="CJ168" s="175"/>
      <c r="CK168" s="175"/>
      <c r="CL168" s="175"/>
      <c r="CM168" s="175"/>
      <c r="CN168" s="175"/>
      <c r="CO168" s="175"/>
      <c r="CP168" s="175"/>
      <c r="CQ168" s="176"/>
    </row>
    <row r="169" spans="1:95" ht="30" customHeight="1" x14ac:dyDescent="0.15">
      <c r="A169" s="162"/>
      <c r="B169" s="159"/>
      <c r="C169" s="253"/>
      <c r="D169" s="180"/>
      <c r="E169" s="17" t="str">
        <f>IF($E$7="","",$E$7)</f>
        <v>身長</v>
      </c>
      <c r="F169" s="18" t="str">
        <f>IF($F$7="","",$F$7)</f>
        <v>体重</v>
      </c>
      <c r="G169" s="13"/>
      <c r="H169" s="162"/>
      <c r="I169" s="159"/>
      <c r="J169" s="163"/>
      <c r="K169" s="212"/>
      <c r="L169" s="37" t="str">
        <f>IF($L$7="","",$L$7)</f>
        <v>上腕背部皮脂厚</v>
      </c>
      <c r="M169" s="38" t="str">
        <f>IF($M$7="","",$M$7)</f>
        <v>肩甲骨下角皮脂厚</v>
      </c>
      <c r="N169" s="13"/>
      <c r="O169" s="162"/>
      <c r="P169" s="159"/>
      <c r="Q169" s="159"/>
      <c r="R169" s="180"/>
      <c r="S169" s="185" t="str">
        <f>IF($S$7="","",$S$7)</f>
        <v>指高</v>
      </c>
      <c r="T169" s="186"/>
      <c r="U169" s="13"/>
      <c r="V169" s="162"/>
      <c r="W169" s="163"/>
      <c r="X169" s="263" t="str">
        <f>IF($X$7="","",$X$7)</f>
        <v>20ｍスプリント</v>
      </c>
      <c r="Y169" s="264"/>
      <c r="Z169" s="264"/>
      <c r="AA169" s="265"/>
      <c r="AB169" s="13"/>
      <c r="AC169" s="162"/>
      <c r="AD169" s="163"/>
      <c r="AE169" s="317" t="str">
        <f>IF($AE$7="","",$AE$7)</f>
        <v>プロアジリティー</v>
      </c>
      <c r="AF169" s="318"/>
      <c r="AG169" s="318"/>
      <c r="AH169" s="319"/>
      <c r="AI169" s="13"/>
      <c r="AJ169" s="162"/>
      <c r="AK169" s="163"/>
      <c r="AL169" s="206" t="str">
        <f>IF($AL$7="","",$AL$7)</f>
        <v>垂直跳び</v>
      </c>
      <c r="AM169" s="207"/>
      <c r="AN169" s="165" t="str">
        <f>IF($AN$7="","",$AN$7)</f>
        <v>ランニングジャンプ</v>
      </c>
      <c r="AO169" s="166"/>
      <c r="AP169" s="13"/>
      <c r="AQ169" s="162"/>
      <c r="AR169" s="163"/>
      <c r="AS169" s="206" t="str">
        <f>IF($AS$7="","",$AS$7)</f>
        <v>ブロックジャンプ（右方向へ）</v>
      </c>
      <c r="AT169" s="207"/>
      <c r="AU169" s="165" t="str">
        <f>IF($AU$7="","",$AU$7)</f>
        <v>ブロックジャンプ（左方向へ）</v>
      </c>
      <c r="AV169" s="166"/>
      <c r="AW169" s="13"/>
      <c r="AX169" s="162"/>
      <c r="AY169" s="168"/>
      <c r="AZ169" s="208" t="str">
        <f>IF($AZ$7="","",$AZ$7)</f>
        <v>両脚３回跳</v>
      </c>
      <c r="BA169" s="209"/>
      <c r="BB169" s="66"/>
      <c r="BC169" s="162"/>
      <c r="BD169" s="168"/>
      <c r="BE169" s="208" t="str">
        <f>IF($BE$7="","",$BE$7)</f>
        <v>オーバーヘッドスロー</v>
      </c>
      <c r="BF169" s="209"/>
      <c r="BG169" s="13"/>
      <c r="BH169" s="162"/>
      <c r="BI169" s="163"/>
      <c r="BJ169" s="203" t="str">
        <f>IF($BJ$7="","",$BJ$7)</f>
        <v>バッククラッチ</v>
      </c>
      <c r="BK169" s="204"/>
      <c r="BL169" s="67" t="s">
        <v>34</v>
      </c>
      <c r="BM169" s="68" t="s">
        <v>35</v>
      </c>
      <c r="BN169" s="13"/>
      <c r="BO169" s="162"/>
      <c r="BP169" s="168"/>
      <c r="BQ169" s="307" t="str">
        <f>IF($BQ$7="","",$BQ$7)</f>
        <v>片脚ファンクショナルリーチ</v>
      </c>
      <c r="BR169" s="308"/>
      <c r="BS169" s="13"/>
      <c r="BT169" s="162"/>
      <c r="BU169" s="168"/>
      <c r="BV169" s="69" t="str">
        <f>IF($BV$7="","",$BV$7)</f>
        <v>YO-YO　テスト</v>
      </c>
      <c r="BW169" s="70" t="str">
        <f>IF($BW$7="","",$BW$7)</f>
        <v>30秒シットアップ</v>
      </c>
      <c r="BX169" s="13"/>
      <c r="BY169" s="162"/>
      <c r="BZ169" s="168"/>
      <c r="CA169" s="156" t="str">
        <f>IF($CA$7="","",$CA$7)</f>
        <v>握力（右）</v>
      </c>
      <c r="CB169" s="157"/>
      <c r="CC169" s="201" t="str">
        <f>IF($CC$7="","",$CC$7)</f>
        <v>握力（左）</v>
      </c>
      <c r="CD169" s="202"/>
      <c r="CE169" s="13"/>
      <c r="CF169" s="162"/>
      <c r="CG169" s="168"/>
      <c r="CH169" s="155" t="str">
        <f>IF($CH$7="","",$CH$7)</f>
        <v>選抜選出歴</v>
      </c>
      <c r="CI169" s="156"/>
      <c r="CJ169" s="156"/>
      <c r="CK169" s="156"/>
      <c r="CL169" s="157"/>
      <c r="CM169" s="377" t="str">
        <f>IF($CM$7="","",$CM$7)</f>
        <v>日本代表選出歴</v>
      </c>
      <c r="CN169" s="378"/>
      <c r="CO169" s="378"/>
      <c r="CP169" s="378"/>
      <c r="CQ169" s="379"/>
    </row>
    <row r="170" spans="1:95" ht="30" customHeight="1" x14ac:dyDescent="0.15">
      <c r="A170" s="162"/>
      <c r="B170" s="159"/>
      <c r="C170" s="253"/>
      <c r="D170" s="180"/>
      <c r="E170" s="19"/>
      <c r="F170" s="20"/>
      <c r="G170" s="13"/>
      <c r="H170" s="162"/>
      <c r="I170" s="159"/>
      <c r="J170" s="163"/>
      <c r="K170" s="212"/>
      <c r="L170" s="39"/>
      <c r="M170" s="20"/>
      <c r="N170" s="13"/>
      <c r="O170" s="162"/>
      <c r="P170" s="159"/>
      <c r="Q170" s="159"/>
      <c r="R170" s="180"/>
      <c r="S170" s="42" t="str">
        <f>IF($S$8="","",$S$8)</f>
        <v>片手</v>
      </c>
      <c r="T170" s="43" t="str">
        <f>IF($T$8="","",$T$8)</f>
        <v>両手</v>
      </c>
      <c r="U170" s="13"/>
      <c r="V170" s="162"/>
      <c r="W170" s="163"/>
      <c r="X170" s="51" t="str">
        <f>IF($X$8="","",$X$8)</f>
        <v>1st（10m）</v>
      </c>
      <c r="Y170" s="52" t="str">
        <f>IF($Y$8="","",$Y$8)</f>
        <v>1st（20m）</v>
      </c>
      <c r="Z170" s="53" t="str">
        <f>IF($Z$8="","",$Z$8)</f>
        <v>2nd（10m）</v>
      </c>
      <c r="AA170" s="54" t="str">
        <f>IF($AA$8="","",$AA$8)</f>
        <v>2nd（20m）</v>
      </c>
      <c r="AB170" s="13"/>
      <c r="AC170" s="162"/>
      <c r="AD170" s="163"/>
      <c r="AE170" s="320" t="str">
        <f>IF($AE$8="","",$AE$8)</f>
        <v>1st</v>
      </c>
      <c r="AF170" s="321"/>
      <c r="AG170" s="322" t="str">
        <f>IF($AG$8="","",$AG$8)</f>
        <v>2nd</v>
      </c>
      <c r="AH170" s="323"/>
      <c r="AI170" s="13"/>
      <c r="AJ170" s="162"/>
      <c r="AK170" s="163"/>
      <c r="AL170" s="71" t="str">
        <f>IF($AL$8="","",$AL$8)</f>
        <v>1st</v>
      </c>
      <c r="AM170" s="72" t="str">
        <f>IF($AM$8="","",$AM$8)</f>
        <v>2nd</v>
      </c>
      <c r="AN170" s="73" t="str">
        <f>IF($AN$8="","",$AN$8)</f>
        <v>1st</v>
      </c>
      <c r="AO170" s="74" t="str">
        <f>IF($AO$8="","",$AO$8)</f>
        <v>2nd</v>
      </c>
      <c r="AP170" s="13"/>
      <c r="AQ170" s="162"/>
      <c r="AR170" s="163"/>
      <c r="AS170" s="71" t="str">
        <f>IF($AS$8="","",$AS$8)</f>
        <v>1st</v>
      </c>
      <c r="AT170" s="72" t="str">
        <f>IF($AT$8="","",$AT$8)</f>
        <v>2nd</v>
      </c>
      <c r="AU170" s="73" t="str">
        <f>IF($AU$8="","",$AU$8)</f>
        <v>1st</v>
      </c>
      <c r="AV170" s="74" t="str">
        <f>IF($AV$8="","",$AV$8)</f>
        <v>2nd</v>
      </c>
      <c r="AW170" s="13"/>
      <c r="AX170" s="162"/>
      <c r="AY170" s="168"/>
      <c r="AZ170" s="75" t="str">
        <f>IF($AZ$8="","",$AZ$8)</f>
        <v>1st</v>
      </c>
      <c r="BA170" s="76" t="str">
        <f>IF($BA$8="","",$BA$8)</f>
        <v>2nd</v>
      </c>
      <c r="BB170" s="77"/>
      <c r="BC170" s="162"/>
      <c r="BD170" s="168"/>
      <c r="BE170" s="75" t="str">
        <f>IF($BE$8="","",$BE$8)</f>
        <v>1st</v>
      </c>
      <c r="BF170" s="76" t="str">
        <f>IF($BF$8="","",$BF$8)</f>
        <v>2nd</v>
      </c>
      <c r="BG170" s="13"/>
      <c r="BH170" s="162"/>
      <c r="BI170" s="163"/>
      <c r="BJ170" s="78" t="str">
        <f>IF($BJ$8="","",$BJ$8)</f>
        <v>右上</v>
      </c>
      <c r="BK170" s="79" t="str">
        <f>IF($BK$8="","",$BK$8)</f>
        <v>左上</v>
      </c>
      <c r="BL170" s="80"/>
      <c r="BM170" s="81"/>
      <c r="BN170" s="13"/>
      <c r="BO170" s="162"/>
      <c r="BP170" s="168"/>
      <c r="BQ170" s="80" t="str">
        <f>IF($BQ$8="","",$BQ$8)</f>
        <v>右手</v>
      </c>
      <c r="BR170" s="82" t="str">
        <f>IF($BR$8="","",$BR$8)</f>
        <v>左手</v>
      </c>
      <c r="BS170" s="13"/>
      <c r="BT170" s="162"/>
      <c r="BU170" s="168"/>
      <c r="BV170" s="83"/>
      <c r="BW170" s="84"/>
      <c r="BX170" s="13"/>
      <c r="BY170" s="162"/>
      <c r="BZ170" s="168"/>
      <c r="CA170" s="85" t="str">
        <f>IF($CA$8="","",$CA$8)</f>
        <v>1st</v>
      </c>
      <c r="CB170" s="86" t="str">
        <f>IF($CB$8="","",$CB$8)</f>
        <v>2nd</v>
      </c>
      <c r="CC170" s="87" t="str">
        <f>IF($CC$8="","",$CC$8)</f>
        <v>1st</v>
      </c>
      <c r="CD170" s="88" t="str">
        <f>IF($CD$8="","",$CD$8)</f>
        <v>2nd</v>
      </c>
      <c r="CE170" s="13"/>
      <c r="CF170" s="162"/>
      <c r="CG170" s="168"/>
      <c r="CH170" s="85" t="str">
        <f>IF($CH$8="","",$CH$8)</f>
        <v>EA</v>
      </c>
      <c r="CI170" s="89" t="str">
        <f>IF($CI$8="","",$CI$8)</f>
        <v>JHT</v>
      </c>
      <c r="CJ170" s="89" t="str">
        <f>IF($CJ$8="","",$CJ$8)</f>
        <v>JH</v>
      </c>
      <c r="CK170" s="89" t="str">
        <f>IF($CK$8="","",$CK$8)</f>
        <v>H</v>
      </c>
      <c r="CL170" s="90" t="str">
        <f>IF($CL$8="","",$CL$8)</f>
        <v>Univ</v>
      </c>
      <c r="CM170" s="90" t="str">
        <f>IF($CM$8="","",$CM$8)</f>
        <v>U16／17</v>
      </c>
      <c r="CN170" s="90" t="str">
        <f>IF($CN$8="","",$CN$8)</f>
        <v>U18／19</v>
      </c>
      <c r="CO170" s="91" t="str">
        <f>IF($CO$8="","",$CO$8)</f>
        <v>U20／21</v>
      </c>
      <c r="CP170" s="91" t="str">
        <f>IF($CP$8="","",$CP$8)</f>
        <v>U23</v>
      </c>
      <c r="CQ170" s="92" t="str">
        <f>IF($CQ$8="","",$CQ$8)</f>
        <v>JPN</v>
      </c>
    </row>
    <row r="171" spans="1:95" ht="30" customHeight="1" x14ac:dyDescent="0.15">
      <c r="A171" s="162"/>
      <c r="B171" s="160"/>
      <c r="C171" s="253"/>
      <c r="D171" s="180"/>
      <c r="E171" s="122" t="str">
        <f>IF($E$9="","",$E$9)</f>
        <v>cm</v>
      </c>
      <c r="F171" s="123" t="str">
        <f>IF($F$9="","",$F$9)</f>
        <v>kg</v>
      </c>
      <c r="G171" s="13"/>
      <c r="H171" s="162"/>
      <c r="I171" s="160"/>
      <c r="J171" s="164"/>
      <c r="K171" s="213"/>
      <c r="L171" s="126" t="str">
        <f>IF($L$9="","",$L$9)</f>
        <v>mm</v>
      </c>
      <c r="M171" s="127" t="str">
        <f>IF($M$9="","",$M$9)</f>
        <v>mm</v>
      </c>
      <c r="N171" s="13"/>
      <c r="O171" s="162"/>
      <c r="P171" s="160"/>
      <c r="Q171" s="160"/>
      <c r="R171" s="180"/>
      <c r="S171" s="129" t="str">
        <f>IF($S$9="","",$S$9)</f>
        <v>cm</v>
      </c>
      <c r="T171" s="130" t="str">
        <f>IF($T$9="","",$T$9)</f>
        <v>cm</v>
      </c>
      <c r="U171" s="13"/>
      <c r="V171" s="162"/>
      <c r="W171" s="164"/>
      <c r="X171" s="131" t="str">
        <f>IF($X$9="","",$X$9)</f>
        <v>sec</v>
      </c>
      <c r="Y171" s="132" t="str">
        <f>IF($Y$9="","",$Y$9)</f>
        <v>sec</v>
      </c>
      <c r="Z171" s="133" t="str">
        <f>IF($Z$9="","",$Z$9)</f>
        <v>sec</v>
      </c>
      <c r="AA171" s="134" t="str">
        <f>IF($AA$9="","",$AA$9)</f>
        <v>sec</v>
      </c>
      <c r="AB171" s="13"/>
      <c r="AC171" s="162"/>
      <c r="AD171" s="164"/>
      <c r="AE171" s="324" t="str">
        <f>IF($AE$9="","",$AE$9)</f>
        <v>sec</v>
      </c>
      <c r="AF171" s="325"/>
      <c r="AG171" s="309" t="str">
        <f>IF($AG$9="","",$AG$9)</f>
        <v>sec</v>
      </c>
      <c r="AH171" s="310"/>
      <c r="AI171" s="13"/>
      <c r="AJ171" s="162"/>
      <c r="AK171" s="164"/>
      <c r="AL171" s="135" t="str">
        <f>IF($AL$9="","",$AL$9)</f>
        <v>cm</v>
      </c>
      <c r="AM171" s="136" t="str">
        <f>IF($AM$9="","",$AM$9)</f>
        <v>cm</v>
      </c>
      <c r="AN171" s="137" t="str">
        <f>IF($AN$9="","",$AN$9)</f>
        <v>cm</v>
      </c>
      <c r="AO171" s="138" t="str">
        <f>IF($AO$9="","",$AO$9)</f>
        <v>cm</v>
      </c>
      <c r="AP171" s="13"/>
      <c r="AQ171" s="162"/>
      <c r="AR171" s="164"/>
      <c r="AS171" s="135" t="str">
        <f>IF($AS$9="","",$AS$9)</f>
        <v>cm</v>
      </c>
      <c r="AT171" s="136" t="str">
        <f>IF($AT$9="","",$AT$9)</f>
        <v>cm</v>
      </c>
      <c r="AU171" s="137" t="str">
        <f>IF($AU$9="","",$AU$9)</f>
        <v>cm</v>
      </c>
      <c r="AV171" s="138" t="str">
        <f>IF($AV$9="","",$AV$9)</f>
        <v>cm</v>
      </c>
      <c r="AW171" s="13"/>
      <c r="AX171" s="162"/>
      <c r="AY171" s="169"/>
      <c r="AZ171" s="139" t="str">
        <f>IF($AZ$9="","",$AZ$9)</f>
        <v>m</v>
      </c>
      <c r="BA171" s="140" t="str">
        <f>IF($BA$9="","",$BA$9)</f>
        <v>m</v>
      </c>
      <c r="BB171" s="93"/>
      <c r="BC171" s="162"/>
      <c r="BD171" s="169"/>
      <c r="BE171" s="139" t="str">
        <f>IF($BE$9="","",$BE$9)</f>
        <v>m</v>
      </c>
      <c r="BF171" s="141" t="str">
        <f>IF($BF$9="","",$BF$9)</f>
        <v>m</v>
      </c>
      <c r="BG171" s="13"/>
      <c r="BH171" s="162"/>
      <c r="BI171" s="164"/>
      <c r="BJ171" s="142" t="str">
        <f>IF($BJ$9="","",$BJ$9)</f>
        <v>cm</v>
      </c>
      <c r="BK171" s="143" t="str">
        <f>IF($BK$9="","",$BK$9)</f>
        <v>cm</v>
      </c>
      <c r="BL171" s="144" t="str">
        <f>IF($BL$9="","",$BL$9)</f>
        <v>cm</v>
      </c>
      <c r="BM171" s="145" t="str">
        <f>IF($BM$9="","",$BM$9)</f>
        <v>cm</v>
      </c>
      <c r="BN171" s="13"/>
      <c r="BO171" s="162"/>
      <c r="BP171" s="169"/>
      <c r="BQ171" s="143" t="str">
        <f>IF($BQ$9="","",$BQ$9)</f>
        <v>cm</v>
      </c>
      <c r="BR171" s="145" t="str">
        <f>IF($BR$9="","",$BR$9)</f>
        <v>cm</v>
      </c>
      <c r="BS171" s="13"/>
      <c r="BT171" s="162"/>
      <c r="BU171" s="169"/>
      <c r="BV171" s="147" t="str">
        <f>IF($BV$9="","",$BV$9)</f>
        <v>m</v>
      </c>
      <c r="BW171" s="94" t="str">
        <f>IF($BW$9="","",$BW$9)</f>
        <v>回</v>
      </c>
      <c r="BX171" s="13"/>
      <c r="BY171" s="162"/>
      <c r="BZ171" s="169"/>
      <c r="CA171" s="148" t="str">
        <f>IF($CA$9="","",$CA$9)</f>
        <v>kg</v>
      </c>
      <c r="CB171" s="149" t="str">
        <f>IF($CB$9="","",$CB$9)</f>
        <v>kg</v>
      </c>
      <c r="CC171" s="149" t="str">
        <f>IF($CC$9="","",$CC$9)</f>
        <v>kg</v>
      </c>
      <c r="CD171" s="150" t="str">
        <f>IF($CD$9="","",$CD$9)</f>
        <v>kg</v>
      </c>
      <c r="CE171" s="13"/>
      <c r="CF171" s="162"/>
      <c r="CG171" s="169"/>
      <c r="CH171" s="95" t="str">
        <f>IF($CH$9="","",$CH$9)</f>
        <v>年</v>
      </c>
      <c r="CI171" s="95" t="str">
        <f>IF($CI$9="","",$CI$9)</f>
        <v>年</v>
      </c>
      <c r="CJ171" s="95" t="str">
        <f>IF($CJ$9="","",$CJ$9)</f>
        <v>年</v>
      </c>
      <c r="CK171" s="95" t="str">
        <f>IF($CK$9="","",$CK$9)</f>
        <v>年</v>
      </c>
      <c r="CL171" s="95" t="str">
        <f>IF($CL$9="","",$CL$9)</f>
        <v>年</v>
      </c>
      <c r="CM171" s="95" t="str">
        <f>IF($CM$9="","",$CM$9)</f>
        <v>年</v>
      </c>
      <c r="CN171" s="95" t="str">
        <f>IF($CN$9="","",$CN$9)</f>
        <v>年</v>
      </c>
      <c r="CO171" s="95" t="str">
        <f>IF($CO$9="","",$CO$9)</f>
        <v>年</v>
      </c>
      <c r="CP171" s="95" t="str">
        <f>IF($CP$9="","",$CP$9)</f>
        <v>年</v>
      </c>
      <c r="CQ171" s="96" t="str">
        <f>IF($CQ$9="","",$CQ$9)</f>
        <v>年</v>
      </c>
    </row>
    <row r="172" spans="1:95" ht="30" customHeight="1" x14ac:dyDescent="0.15">
      <c r="A172" s="21" t="str">
        <f>IF($A$10="","",$A$10)</f>
        <v/>
      </c>
      <c r="B172" s="22" t="str">
        <f>IF($B$10="","",$B$10)</f>
        <v/>
      </c>
      <c r="C172" s="22" t="str">
        <f>IF($C$10="","",$C$10)</f>
        <v>ひらがな</v>
      </c>
      <c r="D172" s="23" t="str">
        <f>IF($D$10="","",$D$10)</f>
        <v>西暦</v>
      </c>
      <c r="E172" s="24" t="str">
        <f>IF($E$10="","",$E$10)</f>
        <v>小数点第一位</v>
      </c>
      <c r="F172" s="25" t="str">
        <f>IF($F$10="","",$F$10)</f>
        <v>小数点第二位</v>
      </c>
      <c r="G172" s="13"/>
      <c r="H172" s="21" t="str">
        <f>IF($H$10="","",$H$10)</f>
        <v/>
      </c>
      <c r="I172" s="112" t="str">
        <f>IF($I$10="","",$I$10)</f>
        <v/>
      </c>
      <c r="J172" s="236" t="str">
        <f>IF($J$10="","",$J$10)</f>
        <v>複数可</v>
      </c>
      <c r="K172" s="237"/>
      <c r="L172" s="24" t="str">
        <f>IF($L$10="","",$L$10)</f>
        <v>小数点第一位</v>
      </c>
      <c r="M172" s="25" t="str">
        <f>IF($M$10="","",$M$10)</f>
        <v>小数点第一位</v>
      </c>
      <c r="N172" s="13"/>
      <c r="O172" s="21" t="str">
        <f>IF($O$10="","",$O$10)</f>
        <v/>
      </c>
      <c r="P172" s="112" t="str">
        <f>IF($P$10="","",$P$10)</f>
        <v/>
      </c>
      <c r="Q172" s="22" t="str">
        <f>IF($Q$10="","",$Q$10)</f>
        <v>漢字</v>
      </c>
      <c r="R172" s="44" t="str">
        <f>IF($R$10="","",$R$10)</f>
        <v/>
      </c>
      <c r="S172" s="24" t="str">
        <f>IF($S$10="","",$S$10)</f>
        <v>小数点第一位</v>
      </c>
      <c r="T172" s="25" t="str">
        <f>IF($T$10="","",$T$10)</f>
        <v>小数点第一位</v>
      </c>
      <c r="U172" s="13"/>
      <c r="V172" s="21" t="str">
        <f>IF($V$10="","",$V$10)</f>
        <v/>
      </c>
      <c r="W172" s="55" t="str">
        <f>IF($W$10="","",$W$10)</f>
        <v/>
      </c>
      <c r="X172" s="24" t="str">
        <f>IF($X$10="","",$X$10)</f>
        <v>小数点第二位</v>
      </c>
      <c r="Y172" s="56" t="str">
        <f>IF($Y$10="","",$Y$10)</f>
        <v>小数点第二位</v>
      </c>
      <c r="Z172" s="56" t="str">
        <f>IF($Z$10="","",$Z$10)</f>
        <v>小数点第二位</v>
      </c>
      <c r="AA172" s="25" t="str">
        <f>IF($AA$10="","",$AA$10)</f>
        <v>小数点第二位</v>
      </c>
      <c r="AB172" s="13"/>
      <c r="AC172" s="21" t="str">
        <f>IF($AC$10="","",$AC$10)</f>
        <v/>
      </c>
      <c r="AD172" s="55" t="str">
        <f>IF($AD$10="","",$AD$10)</f>
        <v/>
      </c>
      <c r="AE172" s="370" t="str">
        <f>IF($AE$10="","",$AE$10)</f>
        <v>小数点第二位</v>
      </c>
      <c r="AF172" s="371"/>
      <c r="AG172" s="372" t="str">
        <f>IF($AG$10="","",$AG$10)</f>
        <v>小数点第二位</v>
      </c>
      <c r="AH172" s="373"/>
      <c r="AI172" s="13"/>
      <c r="AJ172" s="21" t="str">
        <f>IF($AJ$10="","",$AJ$10)</f>
        <v/>
      </c>
      <c r="AK172" s="55" t="str">
        <f>IF($AK$10="","",$AK$10)</f>
        <v/>
      </c>
      <c r="AL172" s="24" t="str">
        <f>IF($AL$10="","",$AL$10)</f>
        <v>小数点第零位</v>
      </c>
      <c r="AM172" s="56" t="str">
        <f>IF($AM$10="","",$AM$10)</f>
        <v>小数点第零位</v>
      </c>
      <c r="AN172" s="56" t="str">
        <f>IF($AN$10="","",$AN$10)</f>
        <v>小数点第零位</v>
      </c>
      <c r="AO172" s="25" t="str">
        <f>IF($AO$10="","",$AO$10)</f>
        <v>小数点第零位</v>
      </c>
      <c r="AP172" s="13"/>
      <c r="AQ172" s="21" t="str">
        <f>IF($AQ$10="","",$AQ$10)</f>
        <v/>
      </c>
      <c r="AR172" s="55" t="str">
        <f>IF($AR$10="","",$AR$10)</f>
        <v/>
      </c>
      <c r="AS172" s="24" t="str">
        <f>IF($AS$10="","",$AS$10)</f>
        <v>小数点第零位</v>
      </c>
      <c r="AT172" s="56" t="str">
        <f>IF($AT$10="","",$AT$10)</f>
        <v>小数点第零位</v>
      </c>
      <c r="AU172" s="56" t="str">
        <f>IF($AU$10="","",$AU$10)</f>
        <v>小数点第零位</v>
      </c>
      <c r="AV172" s="25" t="str">
        <f>IF($AV$10="","",$AV$10)</f>
        <v>小数点第零位</v>
      </c>
      <c r="AW172" s="13"/>
      <c r="AX172" s="21" t="str">
        <f>IF($AX$10="","",$AX$10)</f>
        <v/>
      </c>
      <c r="AY172" s="97" t="str">
        <f>IF($AY$10="","",$AY$10)</f>
        <v/>
      </c>
      <c r="AZ172" s="24" t="str">
        <f>IF($AZ$10="","",$AZ$10)</f>
        <v>小数点第二位</v>
      </c>
      <c r="BA172" s="25" t="str">
        <f>IF($BA$10="","",$BA$10)</f>
        <v>小数点第二位</v>
      </c>
      <c r="BB172" s="65"/>
      <c r="BC172" s="21" t="str">
        <f>IF($BC$10="","",$BC$10)</f>
        <v/>
      </c>
      <c r="BD172" s="97" t="str">
        <f>IF($BD$10="","",$BD$10)</f>
        <v/>
      </c>
      <c r="BE172" s="24" t="str">
        <f>IF($BE$10="","",$BE$10)</f>
        <v>小数点第二位</v>
      </c>
      <c r="BF172" s="25" t="str">
        <f>IF($BF$10="","",$BF$10)</f>
        <v>小数点第二位</v>
      </c>
      <c r="BG172" s="13"/>
      <c r="BH172" s="21" t="str">
        <f>IF($BH$10="","",$BH$10)</f>
        <v/>
      </c>
      <c r="BI172" s="55" t="str">
        <f>IF($BI$10="","",$BI$10)</f>
        <v/>
      </c>
      <c r="BJ172" s="24" t="str">
        <f>IF($BJ$10="","",$BJ$10)</f>
        <v>小数点第一位</v>
      </c>
      <c r="BK172" s="56" t="str">
        <f>IF($BK$10="","",$BK$10)</f>
        <v>小数点第一位</v>
      </c>
      <c r="BL172" s="56" t="str">
        <f>IF($BL$10="","",$BL$10)</f>
        <v>小数点第一位</v>
      </c>
      <c r="BM172" s="25" t="str">
        <f>IF($BM$10="","",$BM$10)</f>
        <v>小数点第一位</v>
      </c>
      <c r="BN172" s="13"/>
      <c r="BO172" s="21" t="str">
        <f>IF($BO$10="","",$BO$10)</f>
        <v/>
      </c>
      <c r="BP172" s="97" t="str">
        <f>IF($BP$10="","",$BP$10)</f>
        <v/>
      </c>
      <c r="BQ172" s="56" t="str">
        <f>IF($BQ$10="","",$BQ$10)</f>
        <v>小数点第一位</v>
      </c>
      <c r="BR172" s="25" t="str">
        <f>IF($BR$10="","",$BR$10)</f>
        <v>小数点第一位</v>
      </c>
      <c r="BS172" s="13"/>
      <c r="BT172" s="21" t="str">
        <f>IF($BT$10="","",$BT$10)</f>
        <v/>
      </c>
      <c r="BU172" s="97" t="str">
        <f>IF($BU$10="","",$BU$10)</f>
        <v/>
      </c>
      <c r="BV172" s="98" t="str">
        <f>IF($BV$10="","",$BV$10)</f>
        <v>小数点第零位</v>
      </c>
      <c r="BW172" s="25" t="str">
        <f>IF($BW$10="","",$BW$10)</f>
        <v>小数点第零位</v>
      </c>
      <c r="BX172" s="13"/>
      <c r="BY172" s="21" t="str">
        <f>IF($BY$10="","",$BY145)</f>
        <v/>
      </c>
      <c r="BZ172" s="97" t="str">
        <f>IF($BZ$10="","",$BZ145)</f>
        <v/>
      </c>
      <c r="CA172" s="98" t="str">
        <f>IF($CA$10="","",$CA145)</f>
        <v>小数点第一位</v>
      </c>
      <c r="CB172" s="56" t="str">
        <f>IF($CB$10="","",$CB$10)</f>
        <v>小数点第一位</v>
      </c>
      <c r="CC172" s="56" t="str">
        <f>IF($CC$10="","",$CC$10)</f>
        <v>小数点第一位</v>
      </c>
      <c r="CD172" s="25" t="str">
        <f>IF($CD$10="","",$CD$10)</f>
        <v>小数点第一位</v>
      </c>
      <c r="CE172" s="13"/>
      <c r="CF172" s="21" t="str">
        <f>IF($CF$10="","",$CF$10)</f>
        <v/>
      </c>
      <c r="CG172" s="97" t="str">
        <f>IF($CG$10="","",$CG$10)</f>
        <v/>
      </c>
      <c r="CH172" s="98" t="str">
        <f>IF($CH$10="","",$CH$10)</f>
        <v/>
      </c>
      <c r="CI172" s="56" t="str">
        <f>IF($CI$10="","",$CI$10)</f>
        <v/>
      </c>
      <c r="CJ172" s="56" t="str">
        <f>IF($CJ$10="","",$CJ$10)</f>
        <v/>
      </c>
      <c r="CK172" s="98" t="str">
        <f>IF($CK$10="","",$CK$10)</f>
        <v/>
      </c>
      <c r="CL172" s="99" t="str">
        <f>IF($CL$10="","",$CL$10)</f>
        <v/>
      </c>
      <c r="CM172" s="100"/>
      <c r="CN172" s="100" t="str">
        <f>IF($CN$10="","",$CN$10)</f>
        <v/>
      </c>
      <c r="CO172" s="99" t="str">
        <f>IF($CO$10="","",$CO$10)</f>
        <v/>
      </c>
      <c r="CP172" s="99" t="str">
        <f>IF($CP$10="","",$CP$10)</f>
        <v/>
      </c>
      <c r="CQ172" s="101" t="str">
        <f>IF($CQ$10="","",$CQ$10)</f>
        <v/>
      </c>
    </row>
    <row r="173" spans="1:95" ht="30" customHeight="1" x14ac:dyDescent="0.15">
      <c r="A173" s="124">
        <f ca="1">IF(入力!$C$4&gt;6,OFFSET(入力!E3,QUOTIENT(入力!$C$3,入力!$C$4)*6+IF(MOD(入力!$C$3,入力!$C$4)&lt;7,MOD(入力!$C$3,入力!$C$4),6),),"")</f>
        <v>61</v>
      </c>
      <c r="B173" s="117" t="str">
        <f ca="1">IF(入力!$C$4&gt;6,OFFSET(入力!F3,QUOTIENT(入力!$C$3,入力!$C$4)*6+IF(MOD(入力!$C$3,入力!$C$4)&lt;7,MOD(入力!$C$3,入力!$C$4),6),),"")</f>
        <v>六十一</v>
      </c>
      <c r="C173" s="27" t="str">
        <f>IF($C$11="","",$C$11)</f>
        <v>　</v>
      </c>
      <c r="D173" s="28" t="str">
        <f>IF($D$11="","",$D$11)</f>
        <v>　　　　　　年　　　月　　　日</v>
      </c>
      <c r="E173" s="29" t="str">
        <f>IF($E$11="","",$E$11)</f>
        <v>　　　　．</v>
      </c>
      <c r="F173" s="30" t="str">
        <f>IF($F$11="","",$F$11)</f>
        <v>　　　．</v>
      </c>
      <c r="G173" s="13"/>
      <c r="H173" s="124">
        <f ca="1">IF($A$173="","",$A$173)</f>
        <v>61</v>
      </c>
      <c r="I173" s="40" t="str">
        <f ca="1">IF($B$173="","",$B$173)</f>
        <v>六十一</v>
      </c>
      <c r="J173" s="234" t="str">
        <f>IF($J$11="","",$J$11)</f>
        <v>WS ／ OH ／ OP ／ MB ／ S ／ L ／ R ／ RS</v>
      </c>
      <c r="K173" s="235"/>
      <c r="L173" s="29" t="str">
        <f>IF($L$11="","",$L$11)</f>
        <v>　　　　．</v>
      </c>
      <c r="M173" s="30" t="str">
        <f>IF($M$11="","",$M$11)</f>
        <v>　　　　．</v>
      </c>
      <c r="N173" s="13"/>
      <c r="O173" s="124">
        <f ca="1">IF($A$173="","",$A$173)</f>
        <v>61</v>
      </c>
      <c r="P173" s="40" t="str">
        <f ca="1">IF($B$173="","",$B$173)</f>
        <v>六十一</v>
      </c>
      <c r="Q173" s="45"/>
      <c r="R173" s="46" t="str">
        <f>IF($R$11="","",$R$11)</f>
        <v>右　／　左　／　両</v>
      </c>
      <c r="S173" s="29" t="str">
        <f>IF($S$11="","",$S$11)</f>
        <v>　　　　．</v>
      </c>
      <c r="T173" s="30" t="str">
        <f>IF($T$11="","",$T$11)</f>
        <v>　　　　．</v>
      </c>
      <c r="U173" s="13"/>
      <c r="V173" s="124">
        <f ca="1">IF($A$173="","",$A$173)</f>
        <v>61</v>
      </c>
      <c r="W173" s="40" t="str">
        <f ca="1">IF($B$173="","",$B$173)</f>
        <v>六十一</v>
      </c>
      <c r="X173" s="29" t="str">
        <f>IF($X$11="","",$X$11)</f>
        <v>　　　．</v>
      </c>
      <c r="Y173" s="57" t="str">
        <f>IF($Y$11="","",$Y$11)</f>
        <v>　　　．</v>
      </c>
      <c r="Z173" s="57" t="str">
        <f>IF($Z$11="","",$Z$11)</f>
        <v>　　　．</v>
      </c>
      <c r="AA173" s="30" t="str">
        <f>IF($AA$11="","",$AA$11)</f>
        <v>　　　．</v>
      </c>
      <c r="AB173" s="13"/>
      <c r="AC173" s="124">
        <f ca="1">IF($A$173="","",$A$173)</f>
        <v>61</v>
      </c>
      <c r="AD173" s="40" t="str">
        <f ca="1">IF($B$173="","",$B$173)</f>
        <v>六十一</v>
      </c>
      <c r="AE173" s="293" t="str">
        <f t="shared" ref="AE173:AE182" si="300">IF($AE$11="","",$AE$11)</f>
        <v>　　．</v>
      </c>
      <c r="AF173" s="294"/>
      <c r="AG173" s="293" t="str">
        <f t="shared" ref="AG173:AG182" si="301">IF($AG$11="","",$AG$11)</f>
        <v>　　．</v>
      </c>
      <c r="AH173" s="296"/>
      <c r="AI173" s="13"/>
      <c r="AJ173" s="124">
        <f ca="1">IF($A$173="","",$A$173)</f>
        <v>61</v>
      </c>
      <c r="AK173" s="40" t="str">
        <f ca="1">IF($B$173="","",$B$173)</f>
        <v>六十一</v>
      </c>
      <c r="AL173" s="29" t="str">
        <f>IF($AL$11="","",$AL$11)</f>
        <v/>
      </c>
      <c r="AM173" s="57" t="str">
        <f>IF($AM$11="","",$AM$11)</f>
        <v/>
      </c>
      <c r="AN173" s="57" t="str">
        <f>IF($AN$11="","",$AN$11)</f>
        <v/>
      </c>
      <c r="AO173" s="30" t="str">
        <f>IF($AO$11="","",$AO$11)</f>
        <v/>
      </c>
      <c r="AP173" s="13"/>
      <c r="AQ173" s="124">
        <f ca="1">IF($A$173="","",$A$173)</f>
        <v>61</v>
      </c>
      <c r="AR173" s="40" t="str">
        <f ca="1">IF($B$173="","",$B$173)</f>
        <v>六十一</v>
      </c>
      <c r="AS173" s="29" t="str">
        <f>IF($AS$11="","",$AS$11)</f>
        <v/>
      </c>
      <c r="AT173" s="57" t="str">
        <f>IF($AT$11="","",$AT$11)</f>
        <v/>
      </c>
      <c r="AU173" s="57" t="str">
        <f>IF($AU$11="","",$AU$11)</f>
        <v/>
      </c>
      <c r="AV173" s="30" t="str">
        <f>IF($AV$11="","",$AV$11)</f>
        <v/>
      </c>
      <c r="AW173" s="13"/>
      <c r="AX173" s="124">
        <f ca="1">IF($A$173="","",$A$173)</f>
        <v>61</v>
      </c>
      <c r="AY173" s="40" t="str">
        <f ca="1">IF($B$173="","",$B$173)</f>
        <v>六十一</v>
      </c>
      <c r="AZ173" s="29" t="str">
        <f>IF($AZ$11="","",$AZ$11)</f>
        <v>　　　　　　．</v>
      </c>
      <c r="BA173" s="102" t="str">
        <f>IF($BA$11="","",$BA$11)</f>
        <v>　　　　　　．</v>
      </c>
      <c r="BB173" s="103"/>
      <c r="BC173" s="124">
        <f ca="1">IF($A$173="","",$A$173)</f>
        <v>61</v>
      </c>
      <c r="BD173" s="40" t="str">
        <f ca="1">IF($B$173="","",$B$173)</f>
        <v>六十一</v>
      </c>
      <c r="BE173" s="29" t="str">
        <f>IF($BE$11="","",$BE$11)</f>
        <v>　　　　　　．</v>
      </c>
      <c r="BF173" s="102" t="str">
        <f>IF($BF$11="","",$BF$11)</f>
        <v>　　　　　　．</v>
      </c>
      <c r="BG173" s="13"/>
      <c r="BH173" s="124">
        <f ca="1">IF($A$173="","",$A$173)</f>
        <v>61</v>
      </c>
      <c r="BI173" s="40" t="str">
        <f ca="1">IF($B$173="","",$B$173)</f>
        <v>六十一</v>
      </c>
      <c r="BJ173" s="29" t="str">
        <f>IF($BJ$11="","",$BJ$11)</f>
        <v>　　　　．</v>
      </c>
      <c r="BK173" s="57" t="str">
        <f>IF($BK$11="","",$BK$11)</f>
        <v>　　　　．</v>
      </c>
      <c r="BL173" s="57" t="str">
        <f>IF($BL$11="","",$BL$11)</f>
        <v>　　　　．</v>
      </c>
      <c r="BM173" s="30" t="str">
        <f>IF($BM$11="","",$BM$11)</f>
        <v>　　　　．</v>
      </c>
      <c r="BN173" s="13"/>
      <c r="BO173" s="124">
        <f ca="1">IF($A$173="","",$A$173)</f>
        <v>61</v>
      </c>
      <c r="BP173" s="40" t="str">
        <f ca="1">IF($B$173="","",$B$173)</f>
        <v>六十一</v>
      </c>
      <c r="BQ173" s="29" t="str">
        <f>IF($BQ$11="","",$BQ$11)</f>
        <v>　　　　　　　　．</v>
      </c>
      <c r="BR173" s="30" t="str">
        <f>IF($BR$11="","",$BR$11)</f>
        <v>　　　　　　　　．</v>
      </c>
      <c r="BS173" s="13"/>
      <c r="BT173" s="124">
        <f ca="1">IF($A$173="","",$A$173)</f>
        <v>61</v>
      </c>
      <c r="BU173" s="104" t="str">
        <f ca="1">IF($B$173="","",$B$173)</f>
        <v>六十一</v>
      </c>
      <c r="BV173" s="113" t="str">
        <f>IF($BV$11="","",$BV$11)</f>
        <v/>
      </c>
      <c r="BW173" s="102" t="str">
        <f>IF($BW$11="","",$BW$11)</f>
        <v/>
      </c>
      <c r="BX173" s="13"/>
      <c r="BY173" s="124">
        <f ca="1">IF($A$173="","",$A$173)</f>
        <v>61</v>
      </c>
      <c r="BZ173" s="40" t="str">
        <f ca="1">IF($B$173="","",$B$173)</f>
        <v>六十一</v>
      </c>
      <c r="CA173" s="29" t="str">
        <f>IF($CA$11="","",$CA$11)</f>
        <v>　　　　．</v>
      </c>
      <c r="CB173" s="57" t="str">
        <f>IF($CB$11="","",$CB$11)</f>
        <v>　　　　．</v>
      </c>
      <c r="CC173" s="57" t="str">
        <f>IF($CC$11="","",$CC$11)</f>
        <v>　　　　．</v>
      </c>
      <c r="CD173" s="30" t="str">
        <f>IF($CD$11="","",$CD$11)</f>
        <v>　　　　．</v>
      </c>
      <c r="CE173" s="13"/>
      <c r="CF173" s="124">
        <f ca="1">IF($A$173="","",$A$173)</f>
        <v>61</v>
      </c>
      <c r="CG173" s="40" t="str">
        <f ca="1">IF($B$173="","",$B$173)</f>
        <v>六十一</v>
      </c>
      <c r="CH173" s="105" t="str">
        <f>IF($CH$11="","",$CH$11)</f>
        <v>年</v>
      </c>
      <c r="CI173" s="106" t="str">
        <f>IF($CI$11="","",$CI$11)</f>
        <v>年</v>
      </c>
      <c r="CJ173" s="106" t="str">
        <f>IF($CJ$11="","",$CJ$11)</f>
        <v>年</v>
      </c>
      <c r="CK173" s="106" t="str">
        <f>IF($CK$11="","",$CK$11)</f>
        <v>年</v>
      </c>
      <c r="CL173" s="106" t="str">
        <f>IF($CL$11="","",$CL$11)</f>
        <v>年</v>
      </c>
      <c r="CM173" s="106" t="str">
        <f>IF($CM$11="","",$CM$11)</f>
        <v>年</v>
      </c>
      <c r="CN173" s="106" t="str">
        <f>IF($CN$11="","",$CN$11)</f>
        <v>年</v>
      </c>
      <c r="CO173" s="106" t="str">
        <f>IF($CO$11="","",$CO$11)</f>
        <v>年</v>
      </c>
      <c r="CP173" s="106" t="str">
        <f>IF($CP$11="","",$CP$11)</f>
        <v>年</v>
      </c>
      <c r="CQ173" s="107" t="str">
        <f>IF($CQ$11="","",$CQ$11)</f>
        <v>年</v>
      </c>
    </row>
    <row r="174" spans="1:95" ht="30" customHeight="1" x14ac:dyDescent="0.15">
      <c r="A174" s="124">
        <f ca="1">IF(AND(入力!$C$4&gt;6,OR(QUOTIENT(入力!$C$3,入力!$C$4)&gt;1,AND(QUOTIENT(入力!$C$3,入力!$C$4)&gt;0,MOD(入力!$C$3,入力!$C$4)&gt;6))),OFFSET(入力!E3,QUOTIENT(入力!$C$3,入力!$C$4)*6+IF(MOD(入力!$C$3,入力!$C$4)&lt;7,MOD(入力!$C$3,入力!$C$4),6)+1,),"")</f>
        <v>62</v>
      </c>
      <c r="B174" s="121" t="str">
        <f ca="1">IF(AND(入力!$C$4&gt;6,OR(QUOTIENT(入力!$C$3,入力!$C$4)&gt;1,AND(QUOTIENT(入力!$C$3,入力!$C$4)&gt;0,MOD(入力!$C$3,入力!$C$4)&gt;6))),OFFSET(入力!F3,QUOTIENT(入力!$C$3,入力!$C$4)*6+IF(MOD(入力!$C$3,入力!$C$4)&lt;7,MOD(入力!$C$3,入力!$C$4),6)+1,),"")</f>
        <v>六十二</v>
      </c>
      <c r="C174" s="27" t="str">
        <f>IF($C$11="","",$C$11)</f>
        <v>　</v>
      </c>
      <c r="D174" s="28" t="str">
        <f>IF($D$11="","",$D$11)</f>
        <v>　　　　　　年　　　月　　　日</v>
      </c>
      <c r="E174" s="29" t="str">
        <f t="shared" ref="E174:E182" si="302">IF($E$11="","",$E$11)</f>
        <v>　　　　．</v>
      </c>
      <c r="F174" s="30" t="str">
        <f>IF($F$11="","",$F$11)</f>
        <v>　　　．</v>
      </c>
      <c r="G174" s="13"/>
      <c r="H174" s="124">
        <f ca="1">IF($A$174="","",$A$174)</f>
        <v>62</v>
      </c>
      <c r="I174" s="40" t="str">
        <f ca="1">IF($B$174="","",$B$174)</f>
        <v>六十二</v>
      </c>
      <c r="J174" s="234" t="str">
        <f t="shared" ref="J174:J182" si="303">IF($J$11="","",$J$11)</f>
        <v>WS ／ OH ／ OP ／ MB ／ S ／ L ／ R ／ RS</v>
      </c>
      <c r="K174" s="235"/>
      <c r="L174" s="29" t="str">
        <f t="shared" ref="L174:L182" si="304">IF($L$11="","",$L$11)</f>
        <v>　　　　．</v>
      </c>
      <c r="M174" s="30" t="str">
        <f t="shared" ref="M174:M182" si="305">IF($M$11="","",$M$11)</f>
        <v>　　　　．</v>
      </c>
      <c r="N174" s="13"/>
      <c r="O174" s="124">
        <f ca="1">IF($A$174="","",$A$174)</f>
        <v>62</v>
      </c>
      <c r="P174" s="40" t="str">
        <f ca="1">IF($B$174="","",$B$174)</f>
        <v>六十二</v>
      </c>
      <c r="Q174" s="45"/>
      <c r="R174" s="46" t="str">
        <f t="shared" ref="R174:R182" si="306">IF($R$11="","",$R$11)</f>
        <v>右　／　左　／　両</v>
      </c>
      <c r="S174" s="29" t="str">
        <f t="shared" ref="S174:S182" si="307">IF($S$11="","",$S$11)</f>
        <v>　　　　．</v>
      </c>
      <c r="T174" s="30" t="str">
        <f t="shared" ref="T174:T182" si="308">IF($T$11="","",$T$11)</f>
        <v>　　　　．</v>
      </c>
      <c r="U174" s="13"/>
      <c r="V174" s="124">
        <f ca="1">IF($A$174="","",$A$174)</f>
        <v>62</v>
      </c>
      <c r="W174" s="40" t="str">
        <f ca="1">IF($B$174="","",$B$174)</f>
        <v>六十二</v>
      </c>
      <c r="X174" s="29" t="str">
        <f t="shared" ref="X174:X182" si="309">IF($X$11="","",$X$11)</f>
        <v>　　　．</v>
      </c>
      <c r="Y174" s="57" t="str">
        <f t="shared" ref="Y174:Y182" si="310">IF($Y$11="","",$Y$11)</f>
        <v>　　　．</v>
      </c>
      <c r="Z174" s="57" t="str">
        <f t="shared" ref="Z174:Z182" si="311">IF($Z$11="","",$Z$11)</f>
        <v>　　　．</v>
      </c>
      <c r="AA174" s="30" t="str">
        <f t="shared" ref="AA174:AA182" si="312">IF($AA$11="","",$AA$11)</f>
        <v>　　　．</v>
      </c>
      <c r="AB174" s="13"/>
      <c r="AC174" s="124">
        <f ca="1">IF($A$174="","",$A$174)</f>
        <v>62</v>
      </c>
      <c r="AD174" s="40" t="str">
        <f ca="1">IF($B$174="","",$B$174)</f>
        <v>六十二</v>
      </c>
      <c r="AE174" s="293" t="str">
        <f t="shared" si="300"/>
        <v>　　．</v>
      </c>
      <c r="AF174" s="294"/>
      <c r="AG174" s="295" t="str">
        <f t="shared" si="301"/>
        <v>　　．</v>
      </c>
      <c r="AH174" s="296"/>
      <c r="AI174" s="13"/>
      <c r="AJ174" s="124">
        <f ca="1">IF($A$174="","",$A$174)</f>
        <v>62</v>
      </c>
      <c r="AK174" s="40" t="str">
        <f ca="1">IF($B$174="","",$B$174)</f>
        <v>六十二</v>
      </c>
      <c r="AL174" s="29" t="str">
        <f t="shared" ref="AL174:AL182" si="313">IF($AL$11="","",$AL$11)</f>
        <v/>
      </c>
      <c r="AM174" s="57" t="str">
        <f t="shared" ref="AM174:AM182" si="314">IF($AM$11="","",$AM$11)</f>
        <v/>
      </c>
      <c r="AN174" s="57" t="str">
        <f t="shared" ref="AN174:AN182" si="315">IF($AN$11="","",$AN$11)</f>
        <v/>
      </c>
      <c r="AO174" s="30" t="str">
        <f t="shared" ref="AO174:AO182" si="316">IF($AO$11="","",$AO$11)</f>
        <v/>
      </c>
      <c r="AP174" s="13"/>
      <c r="AQ174" s="124">
        <f ca="1">IF($A$174="","",$A$174)</f>
        <v>62</v>
      </c>
      <c r="AR174" s="40" t="str">
        <f ca="1">IF($B$174="","",$B$174)</f>
        <v>六十二</v>
      </c>
      <c r="AS174" s="29" t="str">
        <f t="shared" ref="AS174:AS182" si="317">IF($AS$11="","",$AS$11)</f>
        <v/>
      </c>
      <c r="AT174" s="57" t="str">
        <f t="shared" ref="AT174:AT182" si="318">IF($AT$11="","",$AT$11)</f>
        <v/>
      </c>
      <c r="AU174" s="57" t="str">
        <f t="shared" ref="AU174:AU182" si="319">IF($AU$11="","",$AU$11)</f>
        <v/>
      </c>
      <c r="AV174" s="30" t="str">
        <f t="shared" ref="AV174:AV182" si="320">IF($AV$11="","",$AV$11)</f>
        <v/>
      </c>
      <c r="AW174" s="13"/>
      <c r="AX174" s="124">
        <f ca="1">IF($A$174="","",$A$174)</f>
        <v>62</v>
      </c>
      <c r="AY174" s="40" t="str">
        <f ca="1">IF($B$174="","",$B$174)</f>
        <v>六十二</v>
      </c>
      <c r="AZ174" s="29" t="str">
        <f t="shared" ref="AZ174:AZ182" si="321">IF($AZ$11="","",$AZ$11)</f>
        <v>　　　　　　．</v>
      </c>
      <c r="BA174" s="102" t="str">
        <f t="shared" ref="BA174:BA182" si="322">IF($BA$11="","",$BA$11)</f>
        <v>　　　　　　．</v>
      </c>
      <c r="BB174" s="103"/>
      <c r="BC174" s="124">
        <f ca="1">IF($A$174="","",$A$174)</f>
        <v>62</v>
      </c>
      <c r="BD174" s="40" t="str">
        <f ca="1">IF($B$174="","",$B$174)</f>
        <v>六十二</v>
      </c>
      <c r="BE174" s="29" t="str">
        <f t="shared" ref="BE174:BE182" si="323">IF($BE$11="","",$BE$11)</f>
        <v>　　　　　　．</v>
      </c>
      <c r="BF174" s="102" t="str">
        <f t="shared" ref="BF174:BF182" si="324">IF($BF$11="","",$BF$11)</f>
        <v>　　　　　　．</v>
      </c>
      <c r="BG174" s="13"/>
      <c r="BH174" s="124">
        <f ca="1">IF($A$174="","",$A$174)</f>
        <v>62</v>
      </c>
      <c r="BI174" s="40" t="str">
        <f ca="1">IF($B$174="","",$B$174)</f>
        <v>六十二</v>
      </c>
      <c r="BJ174" s="29" t="str">
        <f t="shared" ref="BJ174:BJ182" si="325">IF($BJ$11="","",$BJ$11)</f>
        <v>　　　　．</v>
      </c>
      <c r="BK174" s="57" t="str">
        <f t="shared" ref="BK174:BK182" si="326">IF($BK$11="","",$BK$11)</f>
        <v>　　　　．</v>
      </c>
      <c r="BL174" s="57" t="str">
        <f t="shared" ref="BL174:BL182" si="327">IF($BL$11="","",$BL$11)</f>
        <v>　　　　．</v>
      </c>
      <c r="BM174" s="30" t="str">
        <f t="shared" ref="BM174:BM182" si="328">IF($BM$11="","",$BM$11)</f>
        <v>　　　　．</v>
      </c>
      <c r="BN174" s="13"/>
      <c r="BO174" s="124">
        <f ca="1">IF($A$174="","",$A$174)</f>
        <v>62</v>
      </c>
      <c r="BP174" s="40" t="str">
        <f ca="1">IF($B$174="","",$B$174)</f>
        <v>六十二</v>
      </c>
      <c r="BQ174" s="29" t="str">
        <f t="shared" ref="BQ174:BQ182" si="329">IF($BQ$11="","",$BQ$11)</f>
        <v>　　　　　　　　．</v>
      </c>
      <c r="BR174" s="30" t="str">
        <f t="shared" ref="BR174:BR182" si="330">IF($BR$11="","",$BR$11)</f>
        <v>　　　　　　　　．</v>
      </c>
      <c r="BS174" s="13"/>
      <c r="BT174" s="124">
        <f ca="1">IF($A$174="","",$A$174)</f>
        <v>62</v>
      </c>
      <c r="BU174" s="104" t="str">
        <f ca="1">IF($B$174="","",$B$174)</f>
        <v>六十二</v>
      </c>
      <c r="BV174" s="113" t="str">
        <f t="shared" ref="BV174:BV182" si="331">IF($BV$11="","",$BV$11)</f>
        <v/>
      </c>
      <c r="BW174" s="102" t="str">
        <f t="shared" ref="BW174:BW182" si="332">IF($BW$11="","",$BW$11)</f>
        <v/>
      </c>
      <c r="BX174" s="13"/>
      <c r="BY174" s="124">
        <f ca="1">IF($A$174="","",$A$174)</f>
        <v>62</v>
      </c>
      <c r="BZ174" s="40" t="str">
        <f ca="1">IF($B$174="","",$B$174)</f>
        <v>六十二</v>
      </c>
      <c r="CA174" s="29" t="str">
        <f t="shared" ref="CA174:CA182" si="333">IF($CA$11="","",$CA$11)</f>
        <v>　　　　．</v>
      </c>
      <c r="CB174" s="57" t="str">
        <f t="shared" ref="CB174:CB182" si="334">IF($CB$11="","",$CB$11)</f>
        <v>　　　　．</v>
      </c>
      <c r="CC174" s="57" t="str">
        <f t="shared" ref="CC174:CC182" si="335">IF($CC$11="","",$CC$11)</f>
        <v>　　　　．</v>
      </c>
      <c r="CD174" s="30" t="str">
        <f t="shared" ref="CD174:CD182" si="336">IF($CD$11="","",$CD$11)</f>
        <v>　　　　．</v>
      </c>
      <c r="CE174" s="13"/>
      <c r="CF174" s="124">
        <f ca="1">IF($A$174="","",$A$174)</f>
        <v>62</v>
      </c>
      <c r="CG174" s="40" t="str">
        <f ca="1">IF($B$174="","",$B$174)</f>
        <v>六十二</v>
      </c>
      <c r="CH174" s="105" t="str">
        <f t="shared" ref="CH174:CH182" si="337">IF($CH$11="","",$CH$11)</f>
        <v>年</v>
      </c>
      <c r="CI174" s="106" t="str">
        <f t="shared" ref="CI174:CI182" si="338">IF($CI$11="","",$CI$11)</f>
        <v>年</v>
      </c>
      <c r="CJ174" s="106" t="str">
        <f t="shared" ref="CJ174:CJ182" si="339">IF($CJ$11="","",$CJ$11)</f>
        <v>年</v>
      </c>
      <c r="CK174" s="106" t="str">
        <f t="shared" ref="CK174:CK182" si="340">IF($CK$11="","",$CK$11)</f>
        <v>年</v>
      </c>
      <c r="CL174" s="106" t="str">
        <f t="shared" ref="CL174:CL182" si="341">IF($CL$11="","",$CL$11)</f>
        <v>年</v>
      </c>
      <c r="CM174" s="106" t="str">
        <f t="shared" ref="CM174:CM182" si="342">IF($CM$11="","",$CM$11)</f>
        <v>年</v>
      </c>
      <c r="CN174" s="106" t="str">
        <f t="shared" ref="CN174:CN182" si="343">IF($CN$11="","",$CN$11)</f>
        <v>年</v>
      </c>
      <c r="CO174" s="106" t="str">
        <f t="shared" ref="CO174:CO182" si="344">IF($CO$11="","",$CO$11)</f>
        <v>年</v>
      </c>
      <c r="CP174" s="106" t="str">
        <f t="shared" ref="CP174:CP182" si="345">IF($CP$11="","",$CP$11)</f>
        <v>年</v>
      </c>
      <c r="CQ174" s="107" t="str">
        <f t="shared" ref="CQ174:CQ182" si="346">IF($CQ$11="","",$CQ$11)</f>
        <v>年</v>
      </c>
    </row>
    <row r="175" spans="1:95" ht="30" customHeight="1" x14ac:dyDescent="0.15">
      <c r="A175" s="124">
        <f ca="1">IF(AND(入力!$C$4&gt;6,OR(QUOTIENT(入力!$C$3,入力!$C$4)&gt;2,AND(QUOTIENT(入力!$C$3,入力!$C$4)&gt;1,MOD(入力!$C$3,入力!$C$4)&gt;6))),OFFSET(入力!E3,QUOTIENT(入力!$C$3,入力!$C$4)*6+IF(MOD(入力!$C$3,入力!$C$4)&lt;7,MOD(入力!$C$3,入力!$C$4),6)+2,),"")</f>
        <v>63</v>
      </c>
      <c r="B175" s="117" t="str">
        <f ca="1">IF(AND(入力!$C$4&gt;6,OR(QUOTIENT(入力!$C$3,入力!$C$4)&gt;2,AND(QUOTIENT(入力!$C$3,入力!$C$4)&gt;1,MOD(入力!$C$3,入力!$C$4)&gt;6))),OFFSET(入力!F3,QUOTIENT(入力!$C$3,入力!$C$4)*6+IF(MOD(入力!$C$3,入力!$C$4)&lt;7,MOD(入力!$C$3,入力!$C$4),6)+2,),"")</f>
        <v>六十三</v>
      </c>
      <c r="C175" s="27" t="str">
        <f t="shared" ref="C175:C182" si="347">IF($C$11="","",$C$11)</f>
        <v>　</v>
      </c>
      <c r="D175" s="28" t="str">
        <f t="shared" ref="D175:D182" si="348">IF($D$11="","",$D$11)</f>
        <v>　　　　　　年　　　月　　　日</v>
      </c>
      <c r="E175" s="29" t="str">
        <f t="shared" si="302"/>
        <v>　　　　．</v>
      </c>
      <c r="F175" s="30" t="str">
        <f t="shared" ref="F175:F182" si="349">IF($F$11="","",$F$11)</f>
        <v>　　　．</v>
      </c>
      <c r="G175" s="13"/>
      <c r="H175" s="124">
        <f ca="1">IF($A$175="","",$A$175)</f>
        <v>63</v>
      </c>
      <c r="I175" s="40" t="str">
        <f ca="1">IF($B$175="","",$B$175)</f>
        <v>六十三</v>
      </c>
      <c r="J175" s="234" t="str">
        <f t="shared" si="303"/>
        <v>WS ／ OH ／ OP ／ MB ／ S ／ L ／ R ／ RS</v>
      </c>
      <c r="K175" s="235"/>
      <c r="L175" s="29" t="str">
        <f t="shared" si="304"/>
        <v>　　　　．</v>
      </c>
      <c r="M175" s="30" t="str">
        <f t="shared" si="305"/>
        <v>　　　　．</v>
      </c>
      <c r="N175" s="13"/>
      <c r="O175" s="124">
        <f ca="1">IF($A$175="","",$A$175)</f>
        <v>63</v>
      </c>
      <c r="P175" s="40" t="str">
        <f ca="1">IF($B$175="","",$B$175)</f>
        <v>六十三</v>
      </c>
      <c r="Q175" s="45"/>
      <c r="R175" s="46" t="str">
        <f t="shared" si="306"/>
        <v>右　／　左　／　両</v>
      </c>
      <c r="S175" s="29" t="str">
        <f t="shared" si="307"/>
        <v>　　　　．</v>
      </c>
      <c r="T175" s="30" t="str">
        <f t="shared" si="308"/>
        <v>　　　　．</v>
      </c>
      <c r="U175" s="13"/>
      <c r="V175" s="124">
        <f ca="1">IF($A$175="","",$A$175)</f>
        <v>63</v>
      </c>
      <c r="W175" s="40" t="str">
        <f ca="1">IF($B$175="","",$B$175)</f>
        <v>六十三</v>
      </c>
      <c r="X175" s="29" t="str">
        <f t="shared" si="309"/>
        <v>　　　．</v>
      </c>
      <c r="Y175" s="57" t="str">
        <f t="shared" si="310"/>
        <v>　　　．</v>
      </c>
      <c r="Z175" s="57" t="str">
        <f t="shared" si="311"/>
        <v>　　　．</v>
      </c>
      <c r="AA175" s="30" t="str">
        <f t="shared" si="312"/>
        <v>　　　．</v>
      </c>
      <c r="AB175" s="13"/>
      <c r="AC175" s="124">
        <f ca="1">IF($A$175="","",$A$175)</f>
        <v>63</v>
      </c>
      <c r="AD175" s="40" t="str">
        <f ca="1">IF($B$175="","",$B$175)</f>
        <v>六十三</v>
      </c>
      <c r="AE175" s="293" t="str">
        <f t="shared" si="300"/>
        <v>　　．</v>
      </c>
      <c r="AF175" s="294"/>
      <c r="AG175" s="295" t="str">
        <f t="shared" si="301"/>
        <v>　　．</v>
      </c>
      <c r="AH175" s="296"/>
      <c r="AI175" s="13"/>
      <c r="AJ175" s="124">
        <f ca="1">IF($A$175="","",$A$175)</f>
        <v>63</v>
      </c>
      <c r="AK175" s="40" t="str">
        <f ca="1">IF($B$175="","",$B$175)</f>
        <v>六十三</v>
      </c>
      <c r="AL175" s="29" t="str">
        <f t="shared" si="313"/>
        <v/>
      </c>
      <c r="AM175" s="57" t="str">
        <f t="shared" si="314"/>
        <v/>
      </c>
      <c r="AN175" s="57" t="str">
        <f t="shared" si="315"/>
        <v/>
      </c>
      <c r="AO175" s="30" t="str">
        <f t="shared" si="316"/>
        <v/>
      </c>
      <c r="AP175" s="13"/>
      <c r="AQ175" s="124">
        <f ca="1">IF($A$175="","",$A$175)</f>
        <v>63</v>
      </c>
      <c r="AR175" s="40" t="str">
        <f ca="1">IF($B$175="","",$B$175)</f>
        <v>六十三</v>
      </c>
      <c r="AS175" s="29" t="str">
        <f t="shared" si="317"/>
        <v/>
      </c>
      <c r="AT175" s="57" t="str">
        <f t="shared" si="318"/>
        <v/>
      </c>
      <c r="AU175" s="57" t="str">
        <f t="shared" si="319"/>
        <v/>
      </c>
      <c r="AV175" s="30" t="str">
        <f t="shared" si="320"/>
        <v/>
      </c>
      <c r="AW175" s="13"/>
      <c r="AX175" s="124">
        <f ca="1">IF($A$175="","",$A$175)</f>
        <v>63</v>
      </c>
      <c r="AY175" s="40" t="str">
        <f ca="1">IF($B$175="","",$B$175)</f>
        <v>六十三</v>
      </c>
      <c r="AZ175" s="29" t="str">
        <f t="shared" si="321"/>
        <v>　　　　　　．</v>
      </c>
      <c r="BA175" s="102" t="str">
        <f t="shared" si="322"/>
        <v>　　　　　　．</v>
      </c>
      <c r="BB175" s="103"/>
      <c r="BC175" s="124">
        <f ca="1">IF($A$175="","",$A$175)</f>
        <v>63</v>
      </c>
      <c r="BD175" s="40" t="str">
        <f ca="1">IF($B$175="","",$B$175)</f>
        <v>六十三</v>
      </c>
      <c r="BE175" s="29" t="str">
        <f t="shared" si="323"/>
        <v>　　　　　　．</v>
      </c>
      <c r="BF175" s="102" t="str">
        <f t="shared" si="324"/>
        <v>　　　　　　．</v>
      </c>
      <c r="BG175" s="13"/>
      <c r="BH175" s="124">
        <f ca="1">IF($A$175="","",$A$175)</f>
        <v>63</v>
      </c>
      <c r="BI175" s="40" t="str">
        <f ca="1">IF($B$175="","",$B$175)</f>
        <v>六十三</v>
      </c>
      <c r="BJ175" s="29" t="str">
        <f t="shared" si="325"/>
        <v>　　　　．</v>
      </c>
      <c r="BK175" s="57" t="str">
        <f t="shared" si="326"/>
        <v>　　　　．</v>
      </c>
      <c r="BL175" s="57" t="str">
        <f t="shared" si="327"/>
        <v>　　　　．</v>
      </c>
      <c r="BM175" s="30" t="str">
        <f t="shared" si="328"/>
        <v>　　　　．</v>
      </c>
      <c r="BN175" s="13"/>
      <c r="BO175" s="124">
        <f ca="1">IF($A$175="","",$A$175)</f>
        <v>63</v>
      </c>
      <c r="BP175" s="40" t="str">
        <f ca="1">IF($B$175="","",$B$175)</f>
        <v>六十三</v>
      </c>
      <c r="BQ175" s="29" t="str">
        <f t="shared" si="329"/>
        <v>　　　　　　　　．</v>
      </c>
      <c r="BR175" s="30" t="str">
        <f t="shared" si="330"/>
        <v>　　　　　　　　．</v>
      </c>
      <c r="BS175" s="13"/>
      <c r="BT175" s="124">
        <f ca="1">IF($A$175="","",$A$175)</f>
        <v>63</v>
      </c>
      <c r="BU175" s="104" t="str">
        <f ca="1">IF($B$175="","",$B$175)</f>
        <v>六十三</v>
      </c>
      <c r="BV175" s="113" t="str">
        <f t="shared" si="331"/>
        <v/>
      </c>
      <c r="BW175" s="102" t="str">
        <f t="shared" si="332"/>
        <v/>
      </c>
      <c r="BX175" s="13"/>
      <c r="BY175" s="124">
        <f ca="1">IF($A$175="","",$A$175)</f>
        <v>63</v>
      </c>
      <c r="BZ175" s="40" t="str">
        <f ca="1">IF($B$175="","",$B$175)</f>
        <v>六十三</v>
      </c>
      <c r="CA175" s="29" t="str">
        <f t="shared" si="333"/>
        <v>　　　　．</v>
      </c>
      <c r="CB175" s="57" t="str">
        <f t="shared" si="334"/>
        <v>　　　　．</v>
      </c>
      <c r="CC175" s="57" t="str">
        <f t="shared" si="335"/>
        <v>　　　　．</v>
      </c>
      <c r="CD175" s="30" t="str">
        <f t="shared" si="336"/>
        <v>　　　　．</v>
      </c>
      <c r="CE175" s="13"/>
      <c r="CF175" s="124">
        <f ca="1">IF($A$175="","",$A$175)</f>
        <v>63</v>
      </c>
      <c r="CG175" s="40" t="str">
        <f ca="1">IF($B$175="","",$B$175)</f>
        <v>六十三</v>
      </c>
      <c r="CH175" s="105" t="str">
        <f t="shared" si="337"/>
        <v>年</v>
      </c>
      <c r="CI175" s="106" t="str">
        <f t="shared" si="338"/>
        <v>年</v>
      </c>
      <c r="CJ175" s="106" t="str">
        <f t="shared" si="339"/>
        <v>年</v>
      </c>
      <c r="CK175" s="106" t="str">
        <f t="shared" si="340"/>
        <v>年</v>
      </c>
      <c r="CL175" s="106" t="str">
        <f t="shared" si="341"/>
        <v>年</v>
      </c>
      <c r="CM175" s="106" t="str">
        <f t="shared" si="342"/>
        <v>年</v>
      </c>
      <c r="CN175" s="106" t="str">
        <f t="shared" si="343"/>
        <v>年</v>
      </c>
      <c r="CO175" s="106" t="str">
        <f t="shared" si="344"/>
        <v>年</v>
      </c>
      <c r="CP175" s="106" t="str">
        <f t="shared" si="345"/>
        <v>年</v>
      </c>
      <c r="CQ175" s="107" t="str">
        <f t="shared" si="346"/>
        <v>年</v>
      </c>
    </row>
    <row r="176" spans="1:95" ht="30" customHeight="1" x14ac:dyDescent="0.15">
      <c r="A176" s="124">
        <f ca="1">IF(AND(入力!$C$4&gt;6,OR(QUOTIENT(入力!$C$3,入力!$C$4)&gt;3,AND(QUOTIENT(入力!$C$3,入力!$C$4)&gt;2,MOD(入力!$C$3,入力!$C$4)&gt;6))),OFFSET(入力!E3,QUOTIENT(入力!$C$3,入力!$C$4)*6+IF(MOD(入力!$C$3,入力!$C$4)&lt;7,MOD(入力!$C$3,入力!$C$4),6)+3,),"")</f>
        <v>64</v>
      </c>
      <c r="B176" s="117" t="str">
        <f ca="1">IF(AND(入力!$C$4&gt;6,OR(QUOTIENT(入力!$C$3,入力!$C$4)&gt;3,AND(QUOTIENT(入力!$C$3,入力!$C$4)&gt;2,MOD(入力!$C$3,入力!$C$4)&gt;6))),OFFSET(入力!F3,QUOTIENT(入力!$C$3,入力!$C$4)*6+IF(MOD(入力!$C$3,入力!$C$4)&lt;7,MOD(入力!$C$3,入力!$C$4),6)+3,),"")</f>
        <v>六十四</v>
      </c>
      <c r="C176" s="27" t="str">
        <f t="shared" si="347"/>
        <v>　</v>
      </c>
      <c r="D176" s="28" t="str">
        <f t="shared" si="348"/>
        <v>　　　　　　年　　　月　　　日</v>
      </c>
      <c r="E176" s="29" t="str">
        <f t="shared" si="302"/>
        <v>　　　　．</v>
      </c>
      <c r="F176" s="30" t="str">
        <f t="shared" si="349"/>
        <v>　　　．</v>
      </c>
      <c r="G176" s="13"/>
      <c r="H176" s="124">
        <f ca="1">IF($A$176="","",$A$176)</f>
        <v>64</v>
      </c>
      <c r="I176" s="40" t="str">
        <f ca="1">IF($B$176="","",$B$176)</f>
        <v>六十四</v>
      </c>
      <c r="J176" s="234" t="str">
        <f t="shared" si="303"/>
        <v>WS ／ OH ／ OP ／ MB ／ S ／ L ／ R ／ RS</v>
      </c>
      <c r="K176" s="235"/>
      <c r="L176" s="29" t="str">
        <f t="shared" si="304"/>
        <v>　　　　．</v>
      </c>
      <c r="M176" s="30" t="str">
        <f t="shared" si="305"/>
        <v>　　　　．</v>
      </c>
      <c r="N176" s="13"/>
      <c r="O176" s="124">
        <f ca="1">IF($A$176="","",$A$176)</f>
        <v>64</v>
      </c>
      <c r="P176" s="40" t="str">
        <f ca="1">IF($B$176="","",$B$176)</f>
        <v>六十四</v>
      </c>
      <c r="Q176" s="45"/>
      <c r="R176" s="46" t="str">
        <f t="shared" si="306"/>
        <v>右　／　左　／　両</v>
      </c>
      <c r="S176" s="29" t="str">
        <f t="shared" si="307"/>
        <v>　　　　．</v>
      </c>
      <c r="T176" s="30" t="str">
        <f t="shared" si="308"/>
        <v>　　　　．</v>
      </c>
      <c r="U176" s="13"/>
      <c r="V176" s="124">
        <f ca="1">IF($A$176="","",$A$176)</f>
        <v>64</v>
      </c>
      <c r="W176" s="40" t="str">
        <f ca="1">IF($B$176="","",$B$176)</f>
        <v>六十四</v>
      </c>
      <c r="X176" s="29" t="str">
        <f t="shared" si="309"/>
        <v>　　　．</v>
      </c>
      <c r="Y176" s="57" t="str">
        <f t="shared" si="310"/>
        <v>　　　．</v>
      </c>
      <c r="Z176" s="57" t="str">
        <f t="shared" si="311"/>
        <v>　　　．</v>
      </c>
      <c r="AA176" s="30" t="str">
        <f t="shared" si="312"/>
        <v>　　　．</v>
      </c>
      <c r="AB176" s="13"/>
      <c r="AC176" s="124">
        <f ca="1">IF($A$176="","",$A$176)</f>
        <v>64</v>
      </c>
      <c r="AD176" s="40" t="str">
        <f ca="1">IF($B$176="","",$B$176)</f>
        <v>六十四</v>
      </c>
      <c r="AE176" s="293" t="str">
        <f t="shared" si="300"/>
        <v>　　．</v>
      </c>
      <c r="AF176" s="294"/>
      <c r="AG176" s="295" t="str">
        <f t="shared" si="301"/>
        <v>　　．</v>
      </c>
      <c r="AH176" s="296"/>
      <c r="AI176" s="13"/>
      <c r="AJ176" s="124">
        <f ca="1">IF($A$176="","",$A$176)</f>
        <v>64</v>
      </c>
      <c r="AK176" s="40" t="str">
        <f ca="1">IF($B$176="","",$B$176)</f>
        <v>六十四</v>
      </c>
      <c r="AL176" s="29" t="str">
        <f t="shared" si="313"/>
        <v/>
      </c>
      <c r="AM176" s="57" t="str">
        <f t="shared" si="314"/>
        <v/>
      </c>
      <c r="AN176" s="57" t="str">
        <f t="shared" si="315"/>
        <v/>
      </c>
      <c r="AO176" s="30" t="str">
        <f t="shared" si="316"/>
        <v/>
      </c>
      <c r="AP176" s="13"/>
      <c r="AQ176" s="124">
        <f ca="1">IF($A$176="","",$A$176)</f>
        <v>64</v>
      </c>
      <c r="AR176" s="40" t="str">
        <f ca="1">IF($B$176="","",$B$176)</f>
        <v>六十四</v>
      </c>
      <c r="AS176" s="29" t="str">
        <f t="shared" si="317"/>
        <v/>
      </c>
      <c r="AT176" s="57" t="str">
        <f t="shared" si="318"/>
        <v/>
      </c>
      <c r="AU176" s="57" t="str">
        <f t="shared" si="319"/>
        <v/>
      </c>
      <c r="AV176" s="30" t="str">
        <f t="shared" si="320"/>
        <v/>
      </c>
      <c r="AW176" s="13"/>
      <c r="AX176" s="124">
        <f ca="1">IF($A$176="","",$A$176)</f>
        <v>64</v>
      </c>
      <c r="AY176" s="40" t="str">
        <f ca="1">IF($B$176="","",$B$176)</f>
        <v>六十四</v>
      </c>
      <c r="AZ176" s="29" t="str">
        <f t="shared" si="321"/>
        <v>　　　　　　．</v>
      </c>
      <c r="BA176" s="102" t="str">
        <f t="shared" si="322"/>
        <v>　　　　　　．</v>
      </c>
      <c r="BB176" s="103"/>
      <c r="BC176" s="124">
        <f ca="1">IF($A$176="","",$A$176)</f>
        <v>64</v>
      </c>
      <c r="BD176" s="40" t="str">
        <f ca="1">IF($B$176="","",$B$176)</f>
        <v>六十四</v>
      </c>
      <c r="BE176" s="29" t="str">
        <f t="shared" si="323"/>
        <v>　　　　　　．</v>
      </c>
      <c r="BF176" s="102" t="str">
        <f t="shared" si="324"/>
        <v>　　　　　　．</v>
      </c>
      <c r="BG176" s="13"/>
      <c r="BH176" s="124">
        <f ca="1">IF($A$176="","",$A$176)</f>
        <v>64</v>
      </c>
      <c r="BI176" s="40" t="str">
        <f ca="1">IF($B$176="","",$B$176)</f>
        <v>六十四</v>
      </c>
      <c r="BJ176" s="29" t="str">
        <f t="shared" si="325"/>
        <v>　　　　．</v>
      </c>
      <c r="BK176" s="57" t="str">
        <f t="shared" si="326"/>
        <v>　　　　．</v>
      </c>
      <c r="BL176" s="57" t="str">
        <f t="shared" si="327"/>
        <v>　　　　．</v>
      </c>
      <c r="BM176" s="30" t="str">
        <f t="shared" si="328"/>
        <v>　　　　．</v>
      </c>
      <c r="BN176" s="13"/>
      <c r="BO176" s="124">
        <f ca="1">IF($A$176="","",$A$176)</f>
        <v>64</v>
      </c>
      <c r="BP176" s="40" t="str">
        <f ca="1">IF($B$176="","",$B$176)</f>
        <v>六十四</v>
      </c>
      <c r="BQ176" s="29" t="str">
        <f t="shared" si="329"/>
        <v>　　　　　　　　．</v>
      </c>
      <c r="BR176" s="30" t="str">
        <f t="shared" si="330"/>
        <v>　　　　　　　　．</v>
      </c>
      <c r="BS176" s="13"/>
      <c r="BT176" s="124">
        <f ca="1">IF($A$176="","",$A$176)</f>
        <v>64</v>
      </c>
      <c r="BU176" s="104" t="str">
        <f ca="1">IF($B$176="","",$B$176)</f>
        <v>六十四</v>
      </c>
      <c r="BV176" s="113" t="str">
        <f t="shared" si="331"/>
        <v/>
      </c>
      <c r="BW176" s="102" t="str">
        <f t="shared" si="332"/>
        <v/>
      </c>
      <c r="BX176" s="13"/>
      <c r="BY176" s="124">
        <f ca="1">IF($A$176="","",$A$176)</f>
        <v>64</v>
      </c>
      <c r="BZ176" s="40" t="str">
        <f ca="1">IF($B$176="","",$B$176)</f>
        <v>六十四</v>
      </c>
      <c r="CA176" s="29" t="str">
        <f t="shared" si="333"/>
        <v>　　　　．</v>
      </c>
      <c r="CB176" s="57" t="str">
        <f t="shared" si="334"/>
        <v>　　　　．</v>
      </c>
      <c r="CC176" s="57" t="str">
        <f t="shared" si="335"/>
        <v>　　　　．</v>
      </c>
      <c r="CD176" s="30" t="str">
        <f t="shared" si="336"/>
        <v>　　　　．</v>
      </c>
      <c r="CE176" s="13"/>
      <c r="CF176" s="124">
        <f ca="1">IF($A$176="","",$A$176)</f>
        <v>64</v>
      </c>
      <c r="CG176" s="40" t="str">
        <f ca="1">IF($B$176="","",$B$176)</f>
        <v>六十四</v>
      </c>
      <c r="CH176" s="105" t="str">
        <f t="shared" si="337"/>
        <v>年</v>
      </c>
      <c r="CI176" s="106" t="str">
        <f t="shared" si="338"/>
        <v>年</v>
      </c>
      <c r="CJ176" s="106" t="str">
        <f t="shared" si="339"/>
        <v>年</v>
      </c>
      <c r="CK176" s="106" t="str">
        <f t="shared" si="340"/>
        <v>年</v>
      </c>
      <c r="CL176" s="106" t="str">
        <f t="shared" si="341"/>
        <v>年</v>
      </c>
      <c r="CM176" s="106" t="str">
        <f t="shared" si="342"/>
        <v>年</v>
      </c>
      <c r="CN176" s="106" t="str">
        <f t="shared" si="343"/>
        <v>年</v>
      </c>
      <c r="CO176" s="106" t="str">
        <f t="shared" si="344"/>
        <v>年</v>
      </c>
      <c r="CP176" s="106" t="str">
        <f t="shared" si="345"/>
        <v>年</v>
      </c>
      <c r="CQ176" s="107" t="str">
        <f t="shared" si="346"/>
        <v>年</v>
      </c>
    </row>
    <row r="177" spans="1:95" ht="30" customHeight="1" x14ac:dyDescent="0.15">
      <c r="A177" s="124">
        <f ca="1">IF(AND(入力!$C$4&gt;6,OR(QUOTIENT(入力!$C$3,入力!$C$4)&gt;4,AND(QUOTIENT(入力!$C$3,入力!$C$4)&gt;3,MOD(入力!$C$3,入力!$C$4)&gt;6))),OFFSET(入力!E3,QUOTIENT(入力!$C$3,入力!$C$4)*6+IF(MOD(入力!$C$3,入力!$C$4)&lt;7,MOD(入力!$C$3,入力!$C$4),6)+4,),"")</f>
        <v>65</v>
      </c>
      <c r="B177" s="117" t="str">
        <f ca="1">IF(AND(入力!$C$4&gt;6,OR(QUOTIENT(入力!$C$3,入力!$C$4)&gt;4,AND(QUOTIENT(入力!$C$3,入力!$C$4)&gt;3,MOD(入力!$C$3,入力!$C$4)&gt;6))),OFFSET(入力!F3,QUOTIENT(入力!$C$3,入力!$C$4)*6+IF(MOD(入力!$C$3,入力!$C$4)&lt;7,MOD(入力!$C$3,入力!$C$4),6)+4,),"")</f>
        <v>六十五</v>
      </c>
      <c r="C177" s="27" t="str">
        <f t="shared" si="347"/>
        <v>　</v>
      </c>
      <c r="D177" s="28" t="str">
        <f t="shared" si="348"/>
        <v>　　　　　　年　　　月　　　日</v>
      </c>
      <c r="E177" s="29" t="str">
        <f t="shared" si="302"/>
        <v>　　　　．</v>
      </c>
      <c r="F177" s="30" t="str">
        <f t="shared" si="349"/>
        <v>　　　．</v>
      </c>
      <c r="G177" s="13"/>
      <c r="H177" s="124">
        <f ca="1">IF($A$177="","",$A$177)</f>
        <v>65</v>
      </c>
      <c r="I177" s="40" t="str">
        <f ca="1">IF($B$177="","",$B$177)</f>
        <v>六十五</v>
      </c>
      <c r="J177" s="234" t="str">
        <f t="shared" si="303"/>
        <v>WS ／ OH ／ OP ／ MB ／ S ／ L ／ R ／ RS</v>
      </c>
      <c r="K177" s="235"/>
      <c r="L177" s="29" t="str">
        <f t="shared" si="304"/>
        <v>　　　　．</v>
      </c>
      <c r="M177" s="30" t="str">
        <f t="shared" si="305"/>
        <v>　　　　．</v>
      </c>
      <c r="N177" s="13"/>
      <c r="O177" s="124">
        <f ca="1">IF($A$177="","",$A$177)</f>
        <v>65</v>
      </c>
      <c r="P177" s="40" t="str">
        <f ca="1">IF($B$177="","",$B$177)</f>
        <v>六十五</v>
      </c>
      <c r="Q177" s="45"/>
      <c r="R177" s="46" t="str">
        <f t="shared" si="306"/>
        <v>右　／　左　／　両</v>
      </c>
      <c r="S177" s="29" t="str">
        <f t="shared" si="307"/>
        <v>　　　　．</v>
      </c>
      <c r="T177" s="30" t="str">
        <f t="shared" si="308"/>
        <v>　　　　．</v>
      </c>
      <c r="U177" s="13"/>
      <c r="V177" s="124">
        <f ca="1">IF($A$177="","",$A$177)</f>
        <v>65</v>
      </c>
      <c r="W177" s="40" t="str">
        <f ca="1">IF($B$177="","",$B$177)</f>
        <v>六十五</v>
      </c>
      <c r="X177" s="29" t="str">
        <f t="shared" si="309"/>
        <v>　　　．</v>
      </c>
      <c r="Y177" s="57" t="str">
        <f t="shared" si="310"/>
        <v>　　　．</v>
      </c>
      <c r="Z177" s="57" t="str">
        <f t="shared" si="311"/>
        <v>　　　．</v>
      </c>
      <c r="AA177" s="30" t="str">
        <f t="shared" si="312"/>
        <v>　　　．</v>
      </c>
      <c r="AB177" s="13"/>
      <c r="AC177" s="124">
        <f ca="1">IF($A$177="","",$A$177)</f>
        <v>65</v>
      </c>
      <c r="AD177" s="40" t="str">
        <f ca="1">IF($B$177="","",$B$177)</f>
        <v>六十五</v>
      </c>
      <c r="AE177" s="293" t="str">
        <f t="shared" si="300"/>
        <v>　　．</v>
      </c>
      <c r="AF177" s="294"/>
      <c r="AG177" s="295" t="str">
        <f t="shared" si="301"/>
        <v>　　．</v>
      </c>
      <c r="AH177" s="296"/>
      <c r="AI177" s="13"/>
      <c r="AJ177" s="124">
        <f ca="1">IF($A$177="","",$A$177)</f>
        <v>65</v>
      </c>
      <c r="AK177" s="40" t="str">
        <f ca="1">IF($B$177="","",$B$177)</f>
        <v>六十五</v>
      </c>
      <c r="AL177" s="29" t="str">
        <f t="shared" si="313"/>
        <v/>
      </c>
      <c r="AM177" s="57" t="str">
        <f t="shared" si="314"/>
        <v/>
      </c>
      <c r="AN177" s="57" t="str">
        <f t="shared" si="315"/>
        <v/>
      </c>
      <c r="AO177" s="30" t="str">
        <f t="shared" si="316"/>
        <v/>
      </c>
      <c r="AP177" s="13"/>
      <c r="AQ177" s="124">
        <f ca="1">IF($A$177="","",$A$177)</f>
        <v>65</v>
      </c>
      <c r="AR177" s="40" t="str">
        <f ca="1">IF($B$177="","",$B$177)</f>
        <v>六十五</v>
      </c>
      <c r="AS177" s="29" t="str">
        <f t="shared" si="317"/>
        <v/>
      </c>
      <c r="AT177" s="57" t="str">
        <f t="shared" si="318"/>
        <v/>
      </c>
      <c r="AU177" s="57" t="str">
        <f t="shared" si="319"/>
        <v/>
      </c>
      <c r="AV177" s="30" t="str">
        <f t="shared" si="320"/>
        <v/>
      </c>
      <c r="AW177" s="13"/>
      <c r="AX177" s="124">
        <f ca="1">IF($A$177="","",$A$177)</f>
        <v>65</v>
      </c>
      <c r="AY177" s="40" t="str">
        <f ca="1">IF($B$177="","",$B$177)</f>
        <v>六十五</v>
      </c>
      <c r="AZ177" s="29" t="str">
        <f t="shared" si="321"/>
        <v>　　　　　　．</v>
      </c>
      <c r="BA177" s="102" t="str">
        <f t="shared" si="322"/>
        <v>　　　　　　．</v>
      </c>
      <c r="BB177" s="103"/>
      <c r="BC177" s="124">
        <f ca="1">IF($A$177="","",$A$177)</f>
        <v>65</v>
      </c>
      <c r="BD177" s="40" t="str">
        <f ca="1">IF($B$177="","",$B$177)</f>
        <v>六十五</v>
      </c>
      <c r="BE177" s="29" t="str">
        <f t="shared" si="323"/>
        <v>　　　　　　．</v>
      </c>
      <c r="BF177" s="102" t="str">
        <f t="shared" si="324"/>
        <v>　　　　　　．</v>
      </c>
      <c r="BG177" s="13"/>
      <c r="BH177" s="124">
        <f ca="1">IF($A$177="","",$A$177)</f>
        <v>65</v>
      </c>
      <c r="BI177" s="40" t="str">
        <f ca="1">IF($B$177="","",$B$177)</f>
        <v>六十五</v>
      </c>
      <c r="BJ177" s="29" t="str">
        <f t="shared" si="325"/>
        <v>　　　　．</v>
      </c>
      <c r="BK177" s="57" t="str">
        <f t="shared" si="326"/>
        <v>　　　　．</v>
      </c>
      <c r="BL177" s="57" t="str">
        <f t="shared" si="327"/>
        <v>　　　　．</v>
      </c>
      <c r="BM177" s="30" t="str">
        <f t="shared" si="328"/>
        <v>　　　　．</v>
      </c>
      <c r="BN177" s="13"/>
      <c r="BO177" s="124">
        <f ca="1">IF($A$177="","",$A$177)</f>
        <v>65</v>
      </c>
      <c r="BP177" s="40" t="str">
        <f ca="1">IF($B$177="","",$B$177)</f>
        <v>六十五</v>
      </c>
      <c r="BQ177" s="29" t="str">
        <f t="shared" si="329"/>
        <v>　　　　　　　　．</v>
      </c>
      <c r="BR177" s="30" t="str">
        <f t="shared" si="330"/>
        <v>　　　　　　　　．</v>
      </c>
      <c r="BS177" s="13"/>
      <c r="BT177" s="124">
        <f ca="1">IF($A$177="","",$A$177)</f>
        <v>65</v>
      </c>
      <c r="BU177" s="104" t="str">
        <f ca="1">IF($B$177="","",$B$177)</f>
        <v>六十五</v>
      </c>
      <c r="BV177" s="113" t="str">
        <f t="shared" si="331"/>
        <v/>
      </c>
      <c r="BW177" s="102" t="str">
        <f t="shared" si="332"/>
        <v/>
      </c>
      <c r="BX177" s="13"/>
      <c r="BY177" s="124">
        <f ca="1">IF($A$177="","",$A$177)</f>
        <v>65</v>
      </c>
      <c r="BZ177" s="40" t="str">
        <f ca="1">IF($B$177="","",$B$177)</f>
        <v>六十五</v>
      </c>
      <c r="CA177" s="29" t="str">
        <f t="shared" si="333"/>
        <v>　　　　．</v>
      </c>
      <c r="CB177" s="57" t="str">
        <f t="shared" si="334"/>
        <v>　　　　．</v>
      </c>
      <c r="CC177" s="57" t="str">
        <f t="shared" si="335"/>
        <v>　　　　．</v>
      </c>
      <c r="CD177" s="30" t="str">
        <f t="shared" si="336"/>
        <v>　　　　．</v>
      </c>
      <c r="CE177" s="13"/>
      <c r="CF177" s="124">
        <f ca="1">IF($A$177="","",$A$177)</f>
        <v>65</v>
      </c>
      <c r="CG177" s="40" t="str">
        <f ca="1">IF($B$177="","",$B$177)</f>
        <v>六十五</v>
      </c>
      <c r="CH177" s="105" t="str">
        <f t="shared" si="337"/>
        <v>年</v>
      </c>
      <c r="CI177" s="106" t="str">
        <f t="shared" si="338"/>
        <v>年</v>
      </c>
      <c r="CJ177" s="106" t="str">
        <f t="shared" si="339"/>
        <v>年</v>
      </c>
      <c r="CK177" s="106" t="str">
        <f t="shared" si="340"/>
        <v>年</v>
      </c>
      <c r="CL177" s="106" t="str">
        <f t="shared" si="341"/>
        <v>年</v>
      </c>
      <c r="CM177" s="106" t="str">
        <f t="shared" si="342"/>
        <v>年</v>
      </c>
      <c r="CN177" s="106" t="str">
        <f t="shared" si="343"/>
        <v>年</v>
      </c>
      <c r="CO177" s="106" t="str">
        <f t="shared" si="344"/>
        <v>年</v>
      </c>
      <c r="CP177" s="106" t="str">
        <f t="shared" si="345"/>
        <v>年</v>
      </c>
      <c r="CQ177" s="107" t="str">
        <f t="shared" si="346"/>
        <v>年</v>
      </c>
    </row>
    <row r="178" spans="1:95" ht="30" customHeight="1" x14ac:dyDescent="0.15">
      <c r="A178" s="124">
        <f ca="1">IF(AND(入力!$C$4&gt;6,OR(QUOTIENT(入力!$C$3,入力!$C$4)&gt;5,AND(QUOTIENT(入力!$C$3,入力!$C$4)&gt;4,MOD(入力!$C$3,入力!$C$4)&gt;6))),OFFSET(入力!E3,QUOTIENT(入力!$C$3,入力!$C$4)*6+IF(MOD(入力!$C$3,入力!$C$4)&lt;7,MOD(入力!$C$3,入力!$C$4),6)+5,),"")</f>
        <v>66</v>
      </c>
      <c r="B178" s="117" t="str">
        <f ca="1">IF(AND(入力!$C$4&gt;6,OR(QUOTIENT(入力!$C$3,入力!$C$4)&gt;5,AND(QUOTIENT(入力!$C$3,入力!$C$4)&gt;4,MOD(入力!$C$3,入力!$C$4)&gt;6))),OFFSET(入力!F3,QUOTIENT(入力!$C$3,入力!$C$4)*6+IF(MOD(入力!$C$3,入力!$C$4)&lt;7,MOD(入力!$C$3,入力!$C$4),6)+5,),"")</f>
        <v>六十六</v>
      </c>
      <c r="C178" s="27" t="str">
        <f t="shared" si="347"/>
        <v>　</v>
      </c>
      <c r="D178" s="28" t="str">
        <f t="shared" si="348"/>
        <v>　　　　　　年　　　月　　　日</v>
      </c>
      <c r="E178" s="29" t="str">
        <f t="shared" si="302"/>
        <v>　　　　．</v>
      </c>
      <c r="F178" s="30" t="str">
        <f t="shared" si="349"/>
        <v>　　　．</v>
      </c>
      <c r="G178" s="13"/>
      <c r="H178" s="124">
        <f ca="1">IF($A$178="","",$A$178)</f>
        <v>66</v>
      </c>
      <c r="I178" s="117" t="str">
        <f ca="1">IF($B$178="","",$B$178)</f>
        <v>六十六</v>
      </c>
      <c r="J178" s="234" t="str">
        <f t="shared" si="303"/>
        <v>WS ／ OH ／ OP ／ MB ／ S ／ L ／ R ／ RS</v>
      </c>
      <c r="K178" s="235"/>
      <c r="L178" s="29" t="str">
        <f t="shared" si="304"/>
        <v>　　　　．</v>
      </c>
      <c r="M178" s="30" t="str">
        <f t="shared" si="305"/>
        <v>　　　　．</v>
      </c>
      <c r="N178" s="13"/>
      <c r="O178" s="124">
        <f ca="1">IF($A$178="","",$A$178)</f>
        <v>66</v>
      </c>
      <c r="P178" s="117" t="str">
        <f ca="1">IF($B$178="","",$B$178)</f>
        <v>六十六</v>
      </c>
      <c r="Q178" s="45"/>
      <c r="R178" s="46" t="str">
        <f t="shared" si="306"/>
        <v>右　／　左　／　両</v>
      </c>
      <c r="S178" s="29" t="str">
        <f t="shared" si="307"/>
        <v>　　　　．</v>
      </c>
      <c r="T178" s="30" t="str">
        <f t="shared" si="308"/>
        <v>　　　　．</v>
      </c>
      <c r="U178" s="13"/>
      <c r="V178" s="124">
        <f ca="1">IF($A$178="","",$A$178)</f>
        <v>66</v>
      </c>
      <c r="W178" s="117" t="str">
        <f ca="1">IF($B$178="","",$B$178)</f>
        <v>六十六</v>
      </c>
      <c r="X178" s="29" t="str">
        <f t="shared" si="309"/>
        <v>　　　．</v>
      </c>
      <c r="Y178" s="57" t="str">
        <f t="shared" si="310"/>
        <v>　　　．</v>
      </c>
      <c r="Z178" s="57" t="str">
        <f t="shared" si="311"/>
        <v>　　　．</v>
      </c>
      <c r="AA178" s="30" t="str">
        <f t="shared" si="312"/>
        <v>　　　．</v>
      </c>
      <c r="AB178" s="13"/>
      <c r="AC178" s="124">
        <f ca="1">IF($A$178="","",$A$178)</f>
        <v>66</v>
      </c>
      <c r="AD178" s="117" t="str">
        <f ca="1">IF($B$178="","",$B$178)</f>
        <v>六十六</v>
      </c>
      <c r="AE178" s="293" t="str">
        <f t="shared" si="300"/>
        <v>　　．</v>
      </c>
      <c r="AF178" s="294"/>
      <c r="AG178" s="295" t="str">
        <f t="shared" si="301"/>
        <v>　　．</v>
      </c>
      <c r="AH178" s="296"/>
      <c r="AI178" s="13"/>
      <c r="AJ178" s="124">
        <f ca="1">IF($A$178="","",$A$178)</f>
        <v>66</v>
      </c>
      <c r="AK178" s="117" t="str">
        <f ca="1">IF($B$178="","",$B$178)</f>
        <v>六十六</v>
      </c>
      <c r="AL178" s="29" t="str">
        <f t="shared" si="313"/>
        <v/>
      </c>
      <c r="AM178" s="57" t="str">
        <f t="shared" si="314"/>
        <v/>
      </c>
      <c r="AN178" s="57" t="str">
        <f t="shared" si="315"/>
        <v/>
      </c>
      <c r="AO178" s="30" t="str">
        <f t="shared" si="316"/>
        <v/>
      </c>
      <c r="AP178" s="13"/>
      <c r="AQ178" s="124">
        <f ca="1">IF($A$178="","",$A$178)</f>
        <v>66</v>
      </c>
      <c r="AR178" s="117" t="str">
        <f ca="1">IF($B$178="","",$B$178)</f>
        <v>六十六</v>
      </c>
      <c r="AS178" s="29" t="str">
        <f t="shared" si="317"/>
        <v/>
      </c>
      <c r="AT178" s="57" t="str">
        <f t="shared" si="318"/>
        <v/>
      </c>
      <c r="AU178" s="57" t="str">
        <f t="shared" si="319"/>
        <v/>
      </c>
      <c r="AV178" s="30" t="str">
        <f t="shared" si="320"/>
        <v/>
      </c>
      <c r="AW178" s="13"/>
      <c r="AX178" s="124">
        <f ca="1">IF($A$178="","",$A$178)</f>
        <v>66</v>
      </c>
      <c r="AY178" s="117" t="str">
        <f ca="1">IF($B$178="","",$B$178)</f>
        <v>六十六</v>
      </c>
      <c r="AZ178" s="29" t="str">
        <f t="shared" si="321"/>
        <v>　　　　　　．</v>
      </c>
      <c r="BA178" s="102" t="str">
        <f t="shared" si="322"/>
        <v>　　　　　　．</v>
      </c>
      <c r="BB178" s="103"/>
      <c r="BC178" s="124">
        <f ca="1">IF($A$178="","",$A$178)</f>
        <v>66</v>
      </c>
      <c r="BD178" s="117" t="str">
        <f ca="1">IF($B$178="","",$B$178)</f>
        <v>六十六</v>
      </c>
      <c r="BE178" s="29" t="str">
        <f t="shared" si="323"/>
        <v>　　　　　　．</v>
      </c>
      <c r="BF178" s="102" t="str">
        <f t="shared" si="324"/>
        <v>　　　　　　．</v>
      </c>
      <c r="BG178" s="13"/>
      <c r="BH178" s="124">
        <f ca="1">IF($A$178="","",$A$178)</f>
        <v>66</v>
      </c>
      <c r="BI178" s="117" t="str">
        <f ca="1">IF($B$178="","",$B$178)</f>
        <v>六十六</v>
      </c>
      <c r="BJ178" s="29" t="str">
        <f t="shared" si="325"/>
        <v>　　　　．</v>
      </c>
      <c r="BK178" s="57" t="str">
        <f t="shared" si="326"/>
        <v>　　　　．</v>
      </c>
      <c r="BL178" s="57" t="str">
        <f t="shared" si="327"/>
        <v>　　　　．</v>
      </c>
      <c r="BM178" s="30" t="str">
        <f t="shared" si="328"/>
        <v>　　　　．</v>
      </c>
      <c r="BN178" s="13"/>
      <c r="BO178" s="124">
        <f ca="1">IF($A$178="","",$A$178)</f>
        <v>66</v>
      </c>
      <c r="BP178" s="117" t="str">
        <f ca="1">IF($B$178="","",$B$178)</f>
        <v>六十六</v>
      </c>
      <c r="BQ178" s="29" t="str">
        <f t="shared" si="329"/>
        <v>　　　　　　　　．</v>
      </c>
      <c r="BR178" s="30" t="str">
        <f t="shared" si="330"/>
        <v>　　　　　　　　．</v>
      </c>
      <c r="BS178" s="13"/>
      <c r="BT178" s="124">
        <f ca="1">IF($A$178="","",$A$178)</f>
        <v>66</v>
      </c>
      <c r="BU178" s="118" t="str">
        <f ca="1">IF($B$178="","",$B$178)</f>
        <v>六十六</v>
      </c>
      <c r="BV178" s="113" t="str">
        <f t="shared" si="331"/>
        <v/>
      </c>
      <c r="BW178" s="102" t="str">
        <f t="shared" si="332"/>
        <v/>
      </c>
      <c r="BX178" s="13"/>
      <c r="BY178" s="124">
        <f ca="1">IF($A$178="","",$A$178)</f>
        <v>66</v>
      </c>
      <c r="BZ178" s="117" t="str">
        <f ca="1">IF($B$178="","",$B$178)</f>
        <v>六十六</v>
      </c>
      <c r="CA178" s="29" t="str">
        <f t="shared" si="333"/>
        <v>　　　　．</v>
      </c>
      <c r="CB178" s="57" t="str">
        <f t="shared" si="334"/>
        <v>　　　　．</v>
      </c>
      <c r="CC178" s="57" t="str">
        <f t="shared" si="335"/>
        <v>　　　　．</v>
      </c>
      <c r="CD178" s="30" t="str">
        <f t="shared" si="336"/>
        <v>　　　　．</v>
      </c>
      <c r="CE178" s="13"/>
      <c r="CF178" s="124">
        <f ca="1">IF($A$178="","",$A$178)</f>
        <v>66</v>
      </c>
      <c r="CG178" s="117" t="str">
        <f ca="1">IF($B$178="","",$B$178)</f>
        <v>六十六</v>
      </c>
      <c r="CH178" s="105" t="str">
        <f t="shared" si="337"/>
        <v>年</v>
      </c>
      <c r="CI178" s="106" t="str">
        <f t="shared" si="338"/>
        <v>年</v>
      </c>
      <c r="CJ178" s="106" t="str">
        <f t="shared" si="339"/>
        <v>年</v>
      </c>
      <c r="CK178" s="106" t="str">
        <f t="shared" si="340"/>
        <v>年</v>
      </c>
      <c r="CL178" s="106" t="str">
        <f t="shared" si="341"/>
        <v>年</v>
      </c>
      <c r="CM178" s="106" t="str">
        <f t="shared" si="342"/>
        <v>年</v>
      </c>
      <c r="CN178" s="106" t="str">
        <f t="shared" si="343"/>
        <v>年</v>
      </c>
      <c r="CO178" s="106" t="str">
        <f t="shared" si="344"/>
        <v>年</v>
      </c>
      <c r="CP178" s="106" t="str">
        <f t="shared" si="345"/>
        <v>年</v>
      </c>
      <c r="CQ178" s="107" t="str">
        <f t="shared" si="346"/>
        <v>年</v>
      </c>
    </row>
    <row r="179" spans="1:95" ht="30" customHeight="1" x14ac:dyDescent="0.15">
      <c r="A179" s="124">
        <f ca="1">IF(AND(入力!$C$4&gt;6,OR(QUOTIENT(入力!$C$3,入力!$C$4)&gt;6,AND(QUOTIENT(入力!$C$3,入力!$C$4)&gt;5,MOD(入力!$C$3,入力!$C$4)&gt;6))),OFFSET(入力!E3,QUOTIENT(入力!$C$3,入力!$C$4)*6+IF(MOD(入力!$C$3,入力!$C$4)&lt;7,MOD(入力!$C$3,入力!$C$4),6)+6,),"")</f>
        <v>67</v>
      </c>
      <c r="B179" s="117" t="str">
        <f ca="1">IF(AND(入力!$C$4&gt;6,OR(QUOTIENT(入力!$C$3,入力!$C$4)&gt;6,AND(QUOTIENT(入力!$C$3,入力!$C$4)&gt;5,MOD(入力!$C$3,入力!$C$4)&gt;6))),OFFSET(入力!F3,QUOTIENT(入力!$C$3,入力!$C$4)*6+IF(MOD(入力!$C$3,入力!$C$4)&lt;7,MOD(入力!$C$3,入力!$C$4),6)+6,),"")</f>
        <v>六十七</v>
      </c>
      <c r="C179" s="27" t="str">
        <f t="shared" si="347"/>
        <v>　</v>
      </c>
      <c r="D179" s="28" t="str">
        <f t="shared" si="348"/>
        <v>　　　　　　年　　　月　　　日</v>
      </c>
      <c r="E179" s="29" t="str">
        <f t="shared" si="302"/>
        <v>　　　　．</v>
      </c>
      <c r="F179" s="30" t="str">
        <f t="shared" si="349"/>
        <v>　　　．</v>
      </c>
      <c r="G179" s="13"/>
      <c r="H179" s="124">
        <f ca="1">IF($A$179="","",$A$179)</f>
        <v>67</v>
      </c>
      <c r="I179" s="117" t="str">
        <f ca="1">IF($B$179="","",$B$179)</f>
        <v>六十七</v>
      </c>
      <c r="J179" s="234" t="str">
        <f t="shared" si="303"/>
        <v>WS ／ OH ／ OP ／ MB ／ S ／ L ／ R ／ RS</v>
      </c>
      <c r="K179" s="235"/>
      <c r="L179" s="29" t="str">
        <f t="shared" si="304"/>
        <v>　　　　．</v>
      </c>
      <c r="M179" s="30" t="str">
        <f t="shared" si="305"/>
        <v>　　　　．</v>
      </c>
      <c r="N179" s="13"/>
      <c r="O179" s="124">
        <f ca="1">IF($A$179="","",$A$179)</f>
        <v>67</v>
      </c>
      <c r="P179" s="117" t="str">
        <f ca="1">IF($B$179="","",$B$179)</f>
        <v>六十七</v>
      </c>
      <c r="Q179" s="45"/>
      <c r="R179" s="46" t="str">
        <f t="shared" si="306"/>
        <v>右　／　左　／　両</v>
      </c>
      <c r="S179" s="29" t="str">
        <f t="shared" si="307"/>
        <v>　　　　．</v>
      </c>
      <c r="T179" s="30" t="str">
        <f t="shared" si="308"/>
        <v>　　　　．</v>
      </c>
      <c r="U179" s="13"/>
      <c r="V179" s="124">
        <f ca="1">IF($A$179="","",$A$179)</f>
        <v>67</v>
      </c>
      <c r="W179" s="117" t="str">
        <f ca="1">IF($B$179="","",$B$179)</f>
        <v>六十七</v>
      </c>
      <c r="X179" s="29" t="str">
        <f t="shared" si="309"/>
        <v>　　　．</v>
      </c>
      <c r="Y179" s="57" t="str">
        <f t="shared" si="310"/>
        <v>　　　．</v>
      </c>
      <c r="Z179" s="57" t="str">
        <f t="shared" si="311"/>
        <v>　　　．</v>
      </c>
      <c r="AA179" s="30" t="str">
        <f t="shared" si="312"/>
        <v>　　　．</v>
      </c>
      <c r="AB179" s="13"/>
      <c r="AC179" s="124">
        <f ca="1">IF($A$179="","",$A$179)</f>
        <v>67</v>
      </c>
      <c r="AD179" s="117" t="str">
        <f ca="1">IF($B$179="","",$B$179)</f>
        <v>六十七</v>
      </c>
      <c r="AE179" s="293" t="str">
        <f t="shared" si="300"/>
        <v>　　．</v>
      </c>
      <c r="AF179" s="294"/>
      <c r="AG179" s="295" t="str">
        <f t="shared" si="301"/>
        <v>　　．</v>
      </c>
      <c r="AH179" s="296"/>
      <c r="AI179" s="13"/>
      <c r="AJ179" s="124">
        <f ca="1">IF($A$179="","",$A$179)</f>
        <v>67</v>
      </c>
      <c r="AK179" s="117" t="str">
        <f ca="1">IF($B$179="","",$B$179)</f>
        <v>六十七</v>
      </c>
      <c r="AL179" s="29" t="str">
        <f t="shared" si="313"/>
        <v/>
      </c>
      <c r="AM179" s="57" t="str">
        <f t="shared" si="314"/>
        <v/>
      </c>
      <c r="AN179" s="57" t="str">
        <f t="shared" si="315"/>
        <v/>
      </c>
      <c r="AO179" s="30" t="str">
        <f t="shared" si="316"/>
        <v/>
      </c>
      <c r="AP179" s="13"/>
      <c r="AQ179" s="124">
        <f ca="1">IF($A$179="","",$A$179)</f>
        <v>67</v>
      </c>
      <c r="AR179" s="117" t="str">
        <f ca="1">IF($B$179="","",$B$179)</f>
        <v>六十七</v>
      </c>
      <c r="AS179" s="29" t="str">
        <f t="shared" si="317"/>
        <v/>
      </c>
      <c r="AT179" s="57" t="str">
        <f t="shared" si="318"/>
        <v/>
      </c>
      <c r="AU179" s="57" t="str">
        <f t="shared" si="319"/>
        <v/>
      </c>
      <c r="AV179" s="30" t="str">
        <f t="shared" si="320"/>
        <v/>
      </c>
      <c r="AW179" s="13"/>
      <c r="AX179" s="124">
        <f ca="1">IF($A$179="","",$A$179)</f>
        <v>67</v>
      </c>
      <c r="AY179" s="117" t="str">
        <f ca="1">IF($B$179="","",$B$179)</f>
        <v>六十七</v>
      </c>
      <c r="AZ179" s="29" t="str">
        <f t="shared" si="321"/>
        <v>　　　　　　．</v>
      </c>
      <c r="BA179" s="102" t="str">
        <f t="shared" si="322"/>
        <v>　　　　　　．</v>
      </c>
      <c r="BB179" s="103"/>
      <c r="BC179" s="124">
        <f ca="1">IF($A$179="","",$A$179)</f>
        <v>67</v>
      </c>
      <c r="BD179" s="117" t="str">
        <f ca="1">IF($B$179="","",$B$179)</f>
        <v>六十七</v>
      </c>
      <c r="BE179" s="29" t="str">
        <f t="shared" si="323"/>
        <v>　　　　　　．</v>
      </c>
      <c r="BF179" s="102" t="str">
        <f t="shared" si="324"/>
        <v>　　　　　　．</v>
      </c>
      <c r="BG179" s="13"/>
      <c r="BH179" s="124">
        <f ca="1">IF($A$179="","",$A$179)</f>
        <v>67</v>
      </c>
      <c r="BI179" s="117" t="str">
        <f ca="1">IF($B$179="","",$B$179)</f>
        <v>六十七</v>
      </c>
      <c r="BJ179" s="29" t="str">
        <f t="shared" si="325"/>
        <v>　　　　．</v>
      </c>
      <c r="BK179" s="57" t="str">
        <f t="shared" si="326"/>
        <v>　　　　．</v>
      </c>
      <c r="BL179" s="57" t="str">
        <f t="shared" si="327"/>
        <v>　　　　．</v>
      </c>
      <c r="BM179" s="30" t="str">
        <f t="shared" si="328"/>
        <v>　　　　．</v>
      </c>
      <c r="BN179" s="13"/>
      <c r="BO179" s="124">
        <f ca="1">IF($A$179="","",$A$179)</f>
        <v>67</v>
      </c>
      <c r="BP179" s="117" t="str">
        <f ca="1">IF($B$179="","",$B$179)</f>
        <v>六十七</v>
      </c>
      <c r="BQ179" s="29" t="str">
        <f t="shared" si="329"/>
        <v>　　　　　　　　．</v>
      </c>
      <c r="BR179" s="30" t="str">
        <f t="shared" si="330"/>
        <v>　　　　　　　　．</v>
      </c>
      <c r="BS179" s="13"/>
      <c r="BT179" s="124">
        <f ca="1">IF($A$179="","",$A$179)</f>
        <v>67</v>
      </c>
      <c r="BU179" s="118" t="str">
        <f ca="1">IF($B$179="","",$B$179)</f>
        <v>六十七</v>
      </c>
      <c r="BV179" s="113" t="str">
        <f t="shared" si="331"/>
        <v/>
      </c>
      <c r="BW179" s="102" t="str">
        <f t="shared" si="332"/>
        <v/>
      </c>
      <c r="BX179" s="13"/>
      <c r="BY179" s="124">
        <f ca="1">IF($A$179="","",$A$179)</f>
        <v>67</v>
      </c>
      <c r="BZ179" s="117" t="str">
        <f ca="1">IF($B$179="","",$B$179)</f>
        <v>六十七</v>
      </c>
      <c r="CA179" s="29" t="str">
        <f t="shared" si="333"/>
        <v>　　　　．</v>
      </c>
      <c r="CB179" s="57" t="str">
        <f t="shared" si="334"/>
        <v>　　　　．</v>
      </c>
      <c r="CC179" s="57" t="str">
        <f t="shared" si="335"/>
        <v>　　　　．</v>
      </c>
      <c r="CD179" s="30" t="str">
        <f t="shared" si="336"/>
        <v>　　　　．</v>
      </c>
      <c r="CE179" s="13"/>
      <c r="CF179" s="124">
        <f ca="1">IF($A$179="","",$A$179)</f>
        <v>67</v>
      </c>
      <c r="CG179" s="117" t="str">
        <f ca="1">IF($B$179="","",$B$179)</f>
        <v>六十七</v>
      </c>
      <c r="CH179" s="105" t="str">
        <f t="shared" si="337"/>
        <v>年</v>
      </c>
      <c r="CI179" s="106" t="str">
        <f t="shared" si="338"/>
        <v>年</v>
      </c>
      <c r="CJ179" s="106" t="str">
        <f t="shared" si="339"/>
        <v>年</v>
      </c>
      <c r="CK179" s="106" t="str">
        <f t="shared" si="340"/>
        <v>年</v>
      </c>
      <c r="CL179" s="106" t="str">
        <f t="shared" si="341"/>
        <v>年</v>
      </c>
      <c r="CM179" s="106" t="str">
        <f t="shared" si="342"/>
        <v>年</v>
      </c>
      <c r="CN179" s="106" t="str">
        <f t="shared" si="343"/>
        <v>年</v>
      </c>
      <c r="CO179" s="106" t="str">
        <f t="shared" si="344"/>
        <v>年</v>
      </c>
      <c r="CP179" s="106" t="str">
        <f t="shared" si="345"/>
        <v>年</v>
      </c>
      <c r="CQ179" s="107" t="str">
        <f t="shared" si="346"/>
        <v>年</v>
      </c>
    </row>
    <row r="180" spans="1:95" ht="30" customHeight="1" x14ac:dyDescent="0.15">
      <c r="A180" s="124">
        <f ca="1">IF(AND(入力!$C$4&gt;6,OR(QUOTIENT(入力!$C$3,入力!$C$4)&gt;7,AND(QUOTIENT(入力!$C$3,入力!$C$4)&gt;6,MOD(入力!$C$3,入力!$C$4)&gt;6))),OFFSET(入力!E3,QUOTIENT(入力!$C$3,入力!$C$4)*6+IF(MOD(入力!$C$3,入力!$C$4)&lt;7,MOD(入力!$C$3,入力!$C$4),6)+7,),"")</f>
        <v>68</v>
      </c>
      <c r="B180" s="31" t="str">
        <f ca="1">IF(AND(入力!$C$4&gt;6,OR(QUOTIENT(入力!$C$3,入力!$C$4)&gt;7,AND(QUOTIENT(入力!$C$3,入力!$C$4)&gt;6,MOD(入力!$C$3,入力!$C$4)&gt;6))),OFFSET(入力!F3,QUOTIENT(入力!$C$3,入力!$C$4)*6+IF(MOD(入力!$C$3,入力!$C$4)&lt;7,MOD(入力!$C$3,入力!$C$4),6)+7,),"")</f>
        <v>六十八</v>
      </c>
      <c r="C180" s="27" t="str">
        <f t="shared" si="347"/>
        <v>　</v>
      </c>
      <c r="D180" s="28" t="str">
        <f t="shared" si="348"/>
        <v>　　　　　　年　　　月　　　日</v>
      </c>
      <c r="E180" s="29" t="str">
        <f t="shared" si="302"/>
        <v>　　　　．</v>
      </c>
      <c r="F180" s="30" t="str">
        <f t="shared" si="349"/>
        <v>　　　．</v>
      </c>
      <c r="G180" s="13"/>
      <c r="H180" s="124">
        <f ca="1">IF($A$180="","",$A$180)</f>
        <v>68</v>
      </c>
      <c r="I180" s="31" t="str">
        <f ca="1">IF($B$180="","",$B$180)</f>
        <v>六十八</v>
      </c>
      <c r="J180" s="234" t="str">
        <f t="shared" si="303"/>
        <v>WS ／ OH ／ OP ／ MB ／ S ／ L ／ R ／ RS</v>
      </c>
      <c r="K180" s="235"/>
      <c r="L180" s="29" t="str">
        <f t="shared" si="304"/>
        <v>　　　　．</v>
      </c>
      <c r="M180" s="30" t="str">
        <f t="shared" si="305"/>
        <v>　　　　．</v>
      </c>
      <c r="N180" s="13"/>
      <c r="O180" s="124">
        <f ca="1">IF($A$180="","",$A$180)</f>
        <v>68</v>
      </c>
      <c r="P180" s="31" t="str">
        <f ca="1">IF($B$180="","",$B$180)</f>
        <v>六十八</v>
      </c>
      <c r="Q180" s="45"/>
      <c r="R180" s="46" t="str">
        <f t="shared" si="306"/>
        <v>右　／　左　／　両</v>
      </c>
      <c r="S180" s="29" t="str">
        <f t="shared" si="307"/>
        <v>　　　　．</v>
      </c>
      <c r="T180" s="30" t="str">
        <f t="shared" si="308"/>
        <v>　　　　．</v>
      </c>
      <c r="U180" s="13"/>
      <c r="V180" s="124">
        <f ca="1">IF($A$180="","",$A$180)</f>
        <v>68</v>
      </c>
      <c r="W180" s="31" t="str">
        <f ca="1">IF($B$180="","",$B$180)</f>
        <v>六十八</v>
      </c>
      <c r="X180" s="29" t="str">
        <f t="shared" si="309"/>
        <v>　　　．</v>
      </c>
      <c r="Y180" s="57" t="str">
        <f t="shared" si="310"/>
        <v>　　　．</v>
      </c>
      <c r="Z180" s="57" t="str">
        <f t="shared" si="311"/>
        <v>　　　．</v>
      </c>
      <c r="AA180" s="30" t="str">
        <f t="shared" si="312"/>
        <v>　　　．</v>
      </c>
      <c r="AB180" s="13"/>
      <c r="AC180" s="124">
        <f ca="1">IF($A$180="","",$A$180)</f>
        <v>68</v>
      </c>
      <c r="AD180" s="31" t="str">
        <f ca="1">IF($B$180="","",$B$180)</f>
        <v>六十八</v>
      </c>
      <c r="AE180" s="293" t="str">
        <f t="shared" si="300"/>
        <v>　　．</v>
      </c>
      <c r="AF180" s="294"/>
      <c r="AG180" s="295" t="str">
        <f t="shared" si="301"/>
        <v>　　．</v>
      </c>
      <c r="AH180" s="296"/>
      <c r="AI180" s="13"/>
      <c r="AJ180" s="124">
        <f ca="1">IF($A$180="","",$A$180)</f>
        <v>68</v>
      </c>
      <c r="AK180" s="31" t="str">
        <f ca="1">IF($B$180="","",$B$180)</f>
        <v>六十八</v>
      </c>
      <c r="AL180" s="29" t="str">
        <f t="shared" si="313"/>
        <v/>
      </c>
      <c r="AM180" s="57" t="str">
        <f t="shared" si="314"/>
        <v/>
      </c>
      <c r="AN180" s="57" t="str">
        <f t="shared" si="315"/>
        <v/>
      </c>
      <c r="AO180" s="30" t="str">
        <f t="shared" si="316"/>
        <v/>
      </c>
      <c r="AP180" s="13"/>
      <c r="AQ180" s="124">
        <f ca="1">IF($A$180="","",$A$180)</f>
        <v>68</v>
      </c>
      <c r="AR180" s="31" t="str">
        <f ca="1">IF($B$180="","",$B$180)</f>
        <v>六十八</v>
      </c>
      <c r="AS180" s="29" t="str">
        <f t="shared" si="317"/>
        <v/>
      </c>
      <c r="AT180" s="57" t="str">
        <f t="shared" si="318"/>
        <v/>
      </c>
      <c r="AU180" s="57" t="str">
        <f t="shared" si="319"/>
        <v/>
      </c>
      <c r="AV180" s="30" t="str">
        <f t="shared" si="320"/>
        <v/>
      </c>
      <c r="AW180" s="13"/>
      <c r="AX180" s="124">
        <f ca="1">IF($A$180="","",$A$180)</f>
        <v>68</v>
      </c>
      <c r="AY180" s="31" t="str">
        <f ca="1">IF($B$180="","",$B$180)</f>
        <v>六十八</v>
      </c>
      <c r="AZ180" s="29" t="str">
        <f t="shared" si="321"/>
        <v>　　　　　　．</v>
      </c>
      <c r="BA180" s="102" t="str">
        <f t="shared" si="322"/>
        <v>　　　　　　．</v>
      </c>
      <c r="BB180" s="103"/>
      <c r="BC180" s="124">
        <f ca="1">IF($A$180="","",$A$180)</f>
        <v>68</v>
      </c>
      <c r="BD180" s="31" t="str">
        <f ca="1">IF($B$180="","",$B$180)</f>
        <v>六十八</v>
      </c>
      <c r="BE180" s="29" t="str">
        <f t="shared" si="323"/>
        <v>　　　　　　．</v>
      </c>
      <c r="BF180" s="102" t="str">
        <f t="shared" si="324"/>
        <v>　　　　　　．</v>
      </c>
      <c r="BG180" s="13"/>
      <c r="BH180" s="124">
        <f ca="1">IF($A$180="","",$A$180)</f>
        <v>68</v>
      </c>
      <c r="BI180" s="31" t="str">
        <f ca="1">IF($B$180="","",$B$180)</f>
        <v>六十八</v>
      </c>
      <c r="BJ180" s="29" t="str">
        <f t="shared" si="325"/>
        <v>　　　　．</v>
      </c>
      <c r="BK180" s="57" t="str">
        <f t="shared" si="326"/>
        <v>　　　　．</v>
      </c>
      <c r="BL180" s="57" t="str">
        <f t="shared" si="327"/>
        <v>　　　　．</v>
      </c>
      <c r="BM180" s="30" t="str">
        <f t="shared" si="328"/>
        <v>　　　　．</v>
      </c>
      <c r="BN180" s="13"/>
      <c r="BO180" s="124">
        <f ca="1">IF($A$180="","",$A$180)</f>
        <v>68</v>
      </c>
      <c r="BP180" s="31" t="str">
        <f ca="1">IF($B$180="","",$B$180)</f>
        <v>六十八</v>
      </c>
      <c r="BQ180" s="29" t="str">
        <f t="shared" si="329"/>
        <v>　　　　　　　　．</v>
      </c>
      <c r="BR180" s="30" t="str">
        <f t="shared" si="330"/>
        <v>　　　　　　　　．</v>
      </c>
      <c r="BS180" s="13"/>
      <c r="BT180" s="124">
        <f ca="1">IF($A$180="","",$A$180)</f>
        <v>68</v>
      </c>
      <c r="BU180" s="114" t="str">
        <f ca="1">IF($B$180="","",$B$180)</f>
        <v>六十八</v>
      </c>
      <c r="BV180" s="113" t="str">
        <f t="shared" si="331"/>
        <v/>
      </c>
      <c r="BW180" s="102" t="str">
        <f t="shared" si="332"/>
        <v/>
      </c>
      <c r="BX180" s="13"/>
      <c r="BY180" s="124">
        <f ca="1">IF($A$180="","",$A$180)</f>
        <v>68</v>
      </c>
      <c r="BZ180" s="31" t="str">
        <f ca="1">IF($B$180="","",$B$180)</f>
        <v>六十八</v>
      </c>
      <c r="CA180" s="29" t="str">
        <f t="shared" si="333"/>
        <v>　　　　．</v>
      </c>
      <c r="CB180" s="57" t="str">
        <f t="shared" si="334"/>
        <v>　　　　．</v>
      </c>
      <c r="CC180" s="57" t="str">
        <f t="shared" si="335"/>
        <v>　　　　．</v>
      </c>
      <c r="CD180" s="30" t="str">
        <f t="shared" si="336"/>
        <v>　　　　．</v>
      </c>
      <c r="CE180" s="13"/>
      <c r="CF180" s="124">
        <f ca="1">IF($A$180="","",$A$180)</f>
        <v>68</v>
      </c>
      <c r="CG180" s="31" t="str">
        <f ca="1">IF($B$180="","",$B$180)</f>
        <v>六十八</v>
      </c>
      <c r="CH180" s="105" t="str">
        <f t="shared" si="337"/>
        <v>年</v>
      </c>
      <c r="CI180" s="106" t="str">
        <f t="shared" si="338"/>
        <v>年</v>
      </c>
      <c r="CJ180" s="106" t="str">
        <f t="shared" si="339"/>
        <v>年</v>
      </c>
      <c r="CK180" s="106" t="str">
        <f t="shared" si="340"/>
        <v>年</v>
      </c>
      <c r="CL180" s="106" t="str">
        <f t="shared" si="341"/>
        <v>年</v>
      </c>
      <c r="CM180" s="106" t="str">
        <f t="shared" si="342"/>
        <v>年</v>
      </c>
      <c r="CN180" s="106" t="str">
        <f t="shared" si="343"/>
        <v>年</v>
      </c>
      <c r="CO180" s="106" t="str">
        <f t="shared" si="344"/>
        <v>年</v>
      </c>
      <c r="CP180" s="106" t="str">
        <f t="shared" si="345"/>
        <v>年</v>
      </c>
      <c r="CQ180" s="107" t="str">
        <f t="shared" si="346"/>
        <v>年</v>
      </c>
    </row>
    <row r="181" spans="1:95" ht="30" customHeight="1" x14ac:dyDescent="0.15">
      <c r="A181" s="124">
        <f ca="1">IF(AND(入力!$C$4&gt;6,OR(QUOTIENT(入力!$C$3,入力!$C$4)&gt;8,AND(QUOTIENT(入力!$C$3,入力!$C$4)&gt;7,MOD(入力!$C$3,入力!$C$4)&gt;6))),OFFSET(入力!E3,QUOTIENT(入力!$C$3,入力!$C$4)*6+IF(MOD(入力!$C$3,入力!$C$4)&lt;7,MOD(入力!$C$3,入力!$C$4),6)+8,),"")</f>
        <v>69</v>
      </c>
      <c r="B181" s="31" t="str">
        <f ca="1">IF(AND(入力!$C$4&gt;6,OR(QUOTIENT(入力!$C$3,入力!$C$4)&gt;8,AND(QUOTIENT(入力!$C$3,入力!$C$4)&gt;7,MOD(入力!$C$3,入力!$C$4)&gt;6))),OFFSET(入力!F3,QUOTIENT(入力!$C$3,入力!$C$4)*6+IF(MOD(入力!$C$3,入力!$C$4)&lt;7,MOD(入力!$C$3,入力!$C$4),6)+8,),"")</f>
        <v>六十九</v>
      </c>
      <c r="C181" s="27" t="str">
        <f t="shared" si="347"/>
        <v>　</v>
      </c>
      <c r="D181" s="28" t="str">
        <f t="shared" si="348"/>
        <v>　　　　　　年　　　月　　　日</v>
      </c>
      <c r="E181" s="29" t="str">
        <f t="shared" si="302"/>
        <v>　　　　．</v>
      </c>
      <c r="F181" s="30" t="str">
        <f t="shared" si="349"/>
        <v>　　　．</v>
      </c>
      <c r="G181" s="13"/>
      <c r="H181" s="124">
        <f ca="1">IF($A$181="","",$A$181)</f>
        <v>69</v>
      </c>
      <c r="I181" s="27" t="str">
        <f ca="1">IF($B$181="","",$B$181)</f>
        <v>六十九</v>
      </c>
      <c r="J181" s="234" t="str">
        <f t="shared" si="303"/>
        <v>WS ／ OH ／ OP ／ MB ／ S ／ L ／ R ／ RS</v>
      </c>
      <c r="K181" s="235"/>
      <c r="L181" s="29" t="str">
        <f t="shared" si="304"/>
        <v>　　　　．</v>
      </c>
      <c r="M181" s="30" t="str">
        <f t="shared" si="305"/>
        <v>　　　　．</v>
      </c>
      <c r="N181" s="13"/>
      <c r="O181" s="124">
        <f ca="1">IF($A$181="","",$A$181)</f>
        <v>69</v>
      </c>
      <c r="P181" s="27" t="str">
        <f ca="1">IF($B$181="","",$B$181)</f>
        <v>六十九</v>
      </c>
      <c r="Q181" s="47"/>
      <c r="R181" s="48" t="str">
        <f t="shared" si="306"/>
        <v>右　／　左　／　両</v>
      </c>
      <c r="S181" s="29" t="str">
        <f t="shared" si="307"/>
        <v>　　　　．</v>
      </c>
      <c r="T181" s="30" t="str">
        <f t="shared" si="308"/>
        <v>　　　　．</v>
      </c>
      <c r="U181" s="13"/>
      <c r="V181" s="124">
        <f ca="1">IF($A$181="","",$A$181)</f>
        <v>69</v>
      </c>
      <c r="W181" s="27" t="str">
        <f ca="1">IF($B$181="","",$B$181)</f>
        <v>六十九</v>
      </c>
      <c r="X181" s="29" t="str">
        <f t="shared" si="309"/>
        <v>　　　．</v>
      </c>
      <c r="Y181" s="57" t="str">
        <f t="shared" si="310"/>
        <v>　　　．</v>
      </c>
      <c r="Z181" s="57" t="str">
        <f t="shared" si="311"/>
        <v>　　　．</v>
      </c>
      <c r="AA181" s="30" t="str">
        <f t="shared" si="312"/>
        <v>　　　．</v>
      </c>
      <c r="AB181" s="13"/>
      <c r="AC181" s="124">
        <f ca="1">IF($A$181="","",$A$181)</f>
        <v>69</v>
      </c>
      <c r="AD181" s="27" t="str">
        <f ca="1">IF($B$181="","",$B$181)</f>
        <v>六十九</v>
      </c>
      <c r="AE181" s="293" t="str">
        <f t="shared" si="300"/>
        <v>　　．</v>
      </c>
      <c r="AF181" s="294"/>
      <c r="AG181" s="295" t="str">
        <f t="shared" si="301"/>
        <v>　　．</v>
      </c>
      <c r="AH181" s="296"/>
      <c r="AI181" s="13"/>
      <c r="AJ181" s="124">
        <f ca="1">IF($A$181="","",$A$181)</f>
        <v>69</v>
      </c>
      <c r="AK181" s="27" t="str">
        <f ca="1">IF($B$181="","",$B$181)</f>
        <v>六十九</v>
      </c>
      <c r="AL181" s="29" t="str">
        <f t="shared" si="313"/>
        <v/>
      </c>
      <c r="AM181" s="57" t="str">
        <f t="shared" si="314"/>
        <v/>
      </c>
      <c r="AN181" s="57" t="str">
        <f t="shared" si="315"/>
        <v/>
      </c>
      <c r="AO181" s="30" t="str">
        <f t="shared" si="316"/>
        <v/>
      </c>
      <c r="AP181" s="13"/>
      <c r="AQ181" s="124">
        <f ca="1">IF($A$181="","",$A$181)</f>
        <v>69</v>
      </c>
      <c r="AR181" s="27" t="str">
        <f ca="1">IF($B$181="","",$B$181)</f>
        <v>六十九</v>
      </c>
      <c r="AS181" s="29" t="str">
        <f t="shared" si="317"/>
        <v/>
      </c>
      <c r="AT181" s="57" t="str">
        <f t="shared" si="318"/>
        <v/>
      </c>
      <c r="AU181" s="57" t="str">
        <f t="shared" si="319"/>
        <v/>
      </c>
      <c r="AV181" s="30" t="str">
        <f t="shared" si="320"/>
        <v/>
      </c>
      <c r="AW181" s="13"/>
      <c r="AX181" s="124">
        <f ca="1">IF($A$181="","",$A$181)</f>
        <v>69</v>
      </c>
      <c r="AY181" s="27" t="str">
        <f ca="1">IF($B$181="","",$B$181)</f>
        <v>六十九</v>
      </c>
      <c r="AZ181" s="29" t="str">
        <f t="shared" si="321"/>
        <v>　　　　　　．</v>
      </c>
      <c r="BA181" s="102" t="str">
        <f t="shared" si="322"/>
        <v>　　　　　　．</v>
      </c>
      <c r="BB181" s="103"/>
      <c r="BC181" s="124">
        <f ca="1">IF($A$181="","",$A$181)</f>
        <v>69</v>
      </c>
      <c r="BD181" s="27" t="str">
        <f ca="1">IF($B$181="","",$B$181)</f>
        <v>六十九</v>
      </c>
      <c r="BE181" s="29" t="str">
        <f t="shared" si="323"/>
        <v>　　　　　　．</v>
      </c>
      <c r="BF181" s="102" t="str">
        <f t="shared" si="324"/>
        <v>　　　　　　．</v>
      </c>
      <c r="BG181" s="13"/>
      <c r="BH181" s="124">
        <f ca="1">IF($A$181="","",$A$181)</f>
        <v>69</v>
      </c>
      <c r="BI181" s="27" t="str">
        <f ca="1">IF($B$181="","",$B$181)</f>
        <v>六十九</v>
      </c>
      <c r="BJ181" s="29" t="str">
        <f t="shared" si="325"/>
        <v>　　　　．</v>
      </c>
      <c r="BK181" s="57" t="str">
        <f t="shared" si="326"/>
        <v>　　　　．</v>
      </c>
      <c r="BL181" s="57" t="str">
        <f t="shared" si="327"/>
        <v>　　　　．</v>
      </c>
      <c r="BM181" s="30" t="str">
        <f t="shared" si="328"/>
        <v>　　　　．</v>
      </c>
      <c r="BN181" s="13"/>
      <c r="BO181" s="124">
        <f ca="1">IF($A$181="","",$A$181)</f>
        <v>69</v>
      </c>
      <c r="BP181" s="27" t="str">
        <f ca="1">IF($B$181="","",$B$181)</f>
        <v>六十九</v>
      </c>
      <c r="BQ181" s="29" t="str">
        <f t="shared" si="329"/>
        <v>　　　　　　　　．</v>
      </c>
      <c r="BR181" s="30" t="str">
        <f t="shared" si="330"/>
        <v>　　　　　　　　．</v>
      </c>
      <c r="BS181" s="13"/>
      <c r="BT181" s="124">
        <f ca="1">IF($A$181="","",$A$181)</f>
        <v>69</v>
      </c>
      <c r="BU181" s="114" t="str">
        <f ca="1">IF($B$181="","",$B$181)</f>
        <v>六十九</v>
      </c>
      <c r="BV181" s="29" t="str">
        <f t="shared" si="331"/>
        <v/>
      </c>
      <c r="BW181" s="102" t="str">
        <f t="shared" si="332"/>
        <v/>
      </c>
      <c r="BX181" s="13"/>
      <c r="BY181" s="124">
        <f ca="1">IF($A$181="","",$A$181)</f>
        <v>69</v>
      </c>
      <c r="BZ181" s="27" t="str">
        <f ca="1">IF($B$181="","",$B$181)</f>
        <v>六十九</v>
      </c>
      <c r="CA181" s="29" t="str">
        <f t="shared" si="333"/>
        <v>　　　　．</v>
      </c>
      <c r="CB181" s="57" t="str">
        <f t="shared" si="334"/>
        <v>　　　　．</v>
      </c>
      <c r="CC181" s="57" t="str">
        <f t="shared" si="335"/>
        <v>　　　　．</v>
      </c>
      <c r="CD181" s="30" t="str">
        <f t="shared" si="336"/>
        <v>　　　　．</v>
      </c>
      <c r="CE181" s="13"/>
      <c r="CF181" s="124">
        <f ca="1">IF($A$181="","",$A$181)</f>
        <v>69</v>
      </c>
      <c r="CG181" s="27" t="str">
        <f ca="1">IF($B$181="","",$B$181)</f>
        <v>六十九</v>
      </c>
      <c r="CH181" s="105" t="str">
        <f t="shared" si="337"/>
        <v>年</v>
      </c>
      <c r="CI181" s="106" t="str">
        <f t="shared" si="338"/>
        <v>年</v>
      </c>
      <c r="CJ181" s="106" t="str">
        <f t="shared" si="339"/>
        <v>年</v>
      </c>
      <c r="CK181" s="106" t="str">
        <f t="shared" si="340"/>
        <v>年</v>
      </c>
      <c r="CL181" s="106" t="str">
        <f t="shared" si="341"/>
        <v>年</v>
      </c>
      <c r="CM181" s="106" t="str">
        <f t="shared" si="342"/>
        <v>年</v>
      </c>
      <c r="CN181" s="106" t="str">
        <f t="shared" si="343"/>
        <v>年</v>
      </c>
      <c r="CO181" s="106" t="str">
        <f t="shared" si="344"/>
        <v>年</v>
      </c>
      <c r="CP181" s="106" t="str">
        <f t="shared" si="345"/>
        <v>年</v>
      </c>
      <c r="CQ181" s="107" t="str">
        <f t="shared" si="346"/>
        <v>年</v>
      </c>
    </row>
    <row r="182" spans="1:95" ht="30" customHeight="1" thickBot="1" x14ac:dyDescent="0.2">
      <c r="A182" s="125">
        <f ca="1">IF(AND(入力!$C$4&gt;6,OR(QUOTIENT(入力!$C$3,入力!$C$4)&gt;9,AND(QUOTIENT(入力!$C$3,入力!$C$4)&gt;8,MOD(入力!$C$3,入力!$C$4)&gt;6))),OFFSET(入力!E3,QUOTIENT(入力!$C$3,入力!$C$4)*6+IF(MOD(入力!$C$3,入力!$C$4)&lt;7,MOD(入力!$C$3,入力!$C$4),6)+9,),"")</f>
        <v>70</v>
      </c>
      <c r="B182" s="32" t="str">
        <f ca="1">IF(AND(入力!$C$4&gt;6,OR(QUOTIENT(入力!$C$3,入力!$C$4)&gt;9,AND(QUOTIENT(入力!$C$3,入力!$C$4)&gt;8,MOD(入力!$C$3,入力!$C$4)&gt;6))),OFFSET(入力!F3,QUOTIENT(入力!$C$3,入力!$C$4)*6+IF(MOD(入力!$C$3,入力!$C$4)&lt;7,MOD(入力!$C$3,入力!$C$4),6)+9,),"")</f>
        <v>七十</v>
      </c>
      <c r="C182" s="33" t="str">
        <f t="shared" si="347"/>
        <v>　</v>
      </c>
      <c r="D182" s="34" t="str">
        <f t="shared" si="348"/>
        <v>　　　　　　年　　　月　　　日</v>
      </c>
      <c r="E182" s="35" t="str">
        <f t="shared" si="302"/>
        <v>　　　　．</v>
      </c>
      <c r="F182" s="36" t="str">
        <f t="shared" si="349"/>
        <v>　　　．</v>
      </c>
      <c r="G182" s="13"/>
      <c r="H182" s="125">
        <f ca="1">IF($A$182="","",$A$182)</f>
        <v>70</v>
      </c>
      <c r="I182" s="32" t="str">
        <f ca="1">IF($B$182="","",$B$182)</f>
        <v>七十</v>
      </c>
      <c r="J182" s="232" t="str">
        <f t="shared" si="303"/>
        <v>WS ／ OH ／ OP ／ MB ／ S ／ L ／ R ／ RS</v>
      </c>
      <c r="K182" s="233"/>
      <c r="L182" s="35" t="str">
        <f t="shared" si="304"/>
        <v>　　　　．</v>
      </c>
      <c r="M182" s="36" t="str">
        <f t="shared" si="305"/>
        <v>　　　　．</v>
      </c>
      <c r="N182" s="13"/>
      <c r="O182" s="125">
        <f ca="1">IF($A$182="","",$A$182)</f>
        <v>70</v>
      </c>
      <c r="P182" s="32" t="str">
        <f ca="1">IF($B$182="","",$B$182)</f>
        <v>七十</v>
      </c>
      <c r="Q182" s="49"/>
      <c r="R182" s="50" t="str">
        <f t="shared" si="306"/>
        <v>右　／　左　／　両</v>
      </c>
      <c r="S182" s="35" t="str">
        <f t="shared" si="307"/>
        <v>　　　　．</v>
      </c>
      <c r="T182" s="36" t="str">
        <f t="shared" si="308"/>
        <v>　　　　．</v>
      </c>
      <c r="U182" s="13"/>
      <c r="V182" s="125">
        <f ca="1">IF($A$182="","",$A$182)</f>
        <v>70</v>
      </c>
      <c r="W182" s="32" t="str">
        <f ca="1">IF($B$182="","",$B$182)</f>
        <v>七十</v>
      </c>
      <c r="X182" s="35" t="str">
        <f t="shared" si="309"/>
        <v>　　　．</v>
      </c>
      <c r="Y182" s="62" t="str">
        <f t="shared" si="310"/>
        <v>　　　．</v>
      </c>
      <c r="Z182" s="62" t="str">
        <f t="shared" si="311"/>
        <v>　　　．</v>
      </c>
      <c r="AA182" s="36" t="str">
        <f t="shared" si="312"/>
        <v>　　　．</v>
      </c>
      <c r="AB182" s="13"/>
      <c r="AC182" s="125">
        <f ca="1">IF($A$182="","",$A$182)</f>
        <v>70</v>
      </c>
      <c r="AD182" s="32" t="str">
        <f ca="1">IF($B$182="","",$B$182)</f>
        <v>七十</v>
      </c>
      <c r="AE182" s="326" t="str">
        <f t="shared" si="300"/>
        <v>　　．</v>
      </c>
      <c r="AF182" s="327"/>
      <c r="AG182" s="328" t="str">
        <f t="shared" si="301"/>
        <v>　　．</v>
      </c>
      <c r="AH182" s="329"/>
      <c r="AI182" s="13"/>
      <c r="AJ182" s="125">
        <f ca="1">IF($A$182="","",$A$182)</f>
        <v>70</v>
      </c>
      <c r="AK182" s="32" t="str">
        <f ca="1">IF($B$182="","",$B$182)</f>
        <v>七十</v>
      </c>
      <c r="AL182" s="35" t="str">
        <f t="shared" si="313"/>
        <v/>
      </c>
      <c r="AM182" s="62" t="str">
        <f t="shared" si="314"/>
        <v/>
      </c>
      <c r="AN182" s="62" t="str">
        <f t="shared" si="315"/>
        <v/>
      </c>
      <c r="AO182" s="36" t="str">
        <f t="shared" si="316"/>
        <v/>
      </c>
      <c r="AP182" s="13"/>
      <c r="AQ182" s="125">
        <f ca="1">IF($A$182="","",$A$182)</f>
        <v>70</v>
      </c>
      <c r="AR182" s="32" t="str">
        <f ca="1">IF($B$182="","",$B$182)</f>
        <v>七十</v>
      </c>
      <c r="AS182" s="35" t="str">
        <f t="shared" si="317"/>
        <v/>
      </c>
      <c r="AT182" s="62" t="str">
        <f t="shared" si="318"/>
        <v/>
      </c>
      <c r="AU182" s="62" t="str">
        <f t="shared" si="319"/>
        <v/>
      </c>
      <c r="AV182" s="36" t="str">
        <f t="shared" si="320"/>
        <v/>
      </c>
      <c r="AW182" s="13"/>
      <c r="AX182" s="125">
        <f ca="1">IF($A$182="","",$A$182)</f>
        <v>70</v>
      </c>
      <c r="AY182" s="32" t="str">
        <f ca="1">IF($B$182="","",$B$182)</f>
        <v>七十</v>
      </c>
      <c r="AZ182" s="35" t="str">
        <f t="shared" si="321"/>
        <v>　　　　　　．</v>
      </c>
      <c r="BA182" s="108" t="str">
        <f t="shared" si="322"/>
        <v>　　　　　　．</v>
      </c>
      <c r="BB182" s="103"/>
      <c r="BC182" s="125">
        <f ca="1">IF($A$182="","",$A$182)</f>
        <v>70</v>
      </c>
      <c r="BD182" s="32" t="str">
        <f ca="1">IF($B$182="","",$B$182)</f>
        <v>七十</v>
      </c>
      <c r="BE182" s="35" t="str">
        <f t="shared" si="323"/>
        <v>　　　　　　．</v>
      </c>
      <c r="BF182" s="108" t="str">
        <f t="shared" si="324"/>
        <v>　　　　　　．</v>
      </c>
      <c r="BG182" s="13"/>
      <c r="BH182" s="125">
        <f ca="1">IF($A$182="","",$A$182)</f>
        <v>70</v>
      </c>
      <c r="BI182" s="32" t="str">
        <f ca="1">IF($B$182="","",$B$182)</f>
        <v>七十</v>
      </c>
      <c r="BJ182" s="35" t="str">
        <f t="shared" si="325"/>
        <v>　　　　．</v>
      </c>
      <c r="BK182" s="62" t="str">
        <f t="shared" si="326"/>
        <v>　　　　．</v>
      </c>
      <c r="BL182" s="62" t="str">
        <f t="shared" si="327"/>
        <v>　　　　．</v>
      </c>
      <c r="BM182" s="36" t="str">
        <f t="shared" si="328"/>
        <v>　　　　．</v>
      </c>
      <c r="BN182" s="13"/>
      <c r="BO182" s="125">
        <f ca="1">IF($A$182="","",$A$182)</f>
        <v>70</v>
      </c>
      <c r="BP182" s="32" t="str">
        <f ca="1">IF($B$182="","",$B$182)</f>
        <v>七十</v>
      </c>
      <c r="BQ182" s="35" t="str">
        <f t="shared" si="329"/>
        <v>　　　　　　　　．</v>
      </c>
      <c r="BR182" s="36" t="str">
        <f t="shared" si="330"/>
        <v>　　　　　　　　．</v>
      </c>
      <c r="BS182" s="13"/>
      <c r="BT182" s="125">
        <f ca="1">IF($A$182="","",$A$182)</f>
        <v>70</v>
      </c>
      <c r="BU182" s="115" t="str">
        <f ca="1">IF($B$182="","",$B$182)</f>
        <v>七十</v>
      </c>
      <c r="BV182" s="116" t="str">
        <f t="shared" si="331"/>
        <v/>
      </c>
      <c r="BW182" s="108" t="str">
        <f t="shared" si="332"/>
        <v/>
      </c>
      <c r="BX182" s="13"/>
      <c r="BY182" s="125">
        <f ca="1">IF($A$182="","",$A$182)</f>
        <v>70</v>
      </c>
      <c r="BZ182" s="32" t="str">
        <f ca="1">IF($B$182="","",$B$182)</f>
        <v>七十</v>
      </c>
      <c r="CA182" s="35" t="str">
        <f t="shared" si="333"/>
        <v>　　　　．</v>
      </c>
      <c r="CB182" s="62" t="str">
        <f t="shared" si="334"/>
        <v>　　　　．</v>
      </c>
      <c r="CC182" s="62" t="str">
        <f t="shared" si="335"/>
        <v>　　　　．</v>
      </c>
      <c r="CD182" s="36" t="str">
        <f t="shared" si="336"/>
        <v>　　　　．</v>
      </c>
      <c r="CE182" s="13"/>
      <c r="CF182" s="125">
        <f ca="1">IF($A$182="","",$A$182)</f>
        <v>70</v>
      </c>
      <c r="CG182" s="32" t="str">
        <f ca="1">IF($B$182="","",$B$182)</f>
        <v>七十</v>
      </c>
      <c r="CH182" s="109" t="str">
        <f t="shared" si="337"/>
        <v>年</v>
      </c>
      <c r="CI182" s="110" t="str">
        <f t="shared" si="338"/>
        <v>年</v>
      </c>
      <c r="CJ182" s="110" t="str">
        <f t="shared" si="339"/>
        <v>年</v>
      </c>
      <c r="CK182" s="110" t="str">
        <f t="shared" si="340"/>
        <v>年</v>
      </c>
      <c r="CL182" s="110" t="str">
        <f t="shared" si="341"/>
        <v>年</v>
      </c>
      <c r="CM182" s="152" t="str">
        <f t="shared" si="342"/>
        <v>年</v>
      </c>
      <c r="CN182" s="110" t="str">
        <f t="shared" si="343"/>
        <v>年</v>
      </c>
      <c r="CO182" s="110" t="str">
        <f t="shared" si="344"/>
        <v>年</v>
      </c>
      <c r="CP182" s="110" t="str">
        <f t="shared" si="345"/>
        <v>年</v>
      </c>
      <c r="CQ182" s="111" t="str">
        <f t="shared" si="346"/>
        <v>年</v>
      </c>
    </row>
    <row r="183" spans="1:95" ht="30" customHeight="1" x14ac:dyDescent="0.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6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51"/>
      <c r="CN183" s="13"/>
      <c r="CO183" s="13"/>
      <c r="CP183" s="13"/>
      <c r="CQ183" s="13"/>
    </row>
    <row r="184" spans="1:95" ht="30" customHeight="1" x14ac:dyDescent="0.15">
      <c r="A184" s="254" t="str">
        <f>IF($A$22="","",$A$22)</f>
        <v>ふりがなは必ず『 ひらがな 』記入
身長 ・ 体重は『 素足 』計測
身長は『 閉脚立位 』計測</v>
      </c>
      <c r="B184" s="255"/>
      <c r="C184" s="255"/>
      <c r="D184" s="255"/>
      <c r="E184" s="255"/>
      <c r="F184" s="256"/>
      <c r="H184" s="21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184" s="244"/>
      <c r="J184" s="244"/>
      <c r="K184" s="244"/>
      <c r="L184" s="244"/>
      <c r="M184" s="245"/>
      <c r="O184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184" s="193"/>
      <c r="Q184" s="193"/>
      <c r="R184" s="193"/>
      <c r="S184" s="193"/>
      <c r="T184" s="194"/>
      <c r="V184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184" s="224"/>
      <c r="X184" s="224"/>
      <c r="Y184" s="224"/>
      <c r="Z184" s="224"/>
      <c r="AA184" s="225"/>
      <c r="AC184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184" s="224"/>
      <c r="AE184" s="224"/>
      <c r="AF184" s="224"/>
      <c r="AG184" s="224"/>
      <c r="AH184" s="225"/>
      <c r="AJ184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184" s="267"/>
      <c r="AL184" s="267"/>
      <c r="AM184" s="267"/>
      <c r="AN184" s="267"/>
      <c r="AO184" s="268"/>
      <c r="AQ184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184" s="224"/>
      <c r="AS184" s="224"/>
      <c r="AT184" s="224"/>
      <c r="AU184" s="224"/>
      <c r="AV184" s="225"/>
      <c r="AX184" s="192" t="str">
        <f>IF($AX$22="","",$AX$22)</f>
        <v>記録は『 スタートラインから距離の短い方の踵 』計測
スタートラインオーバーは『 記録から－（マイナス） 』計測</v>
      </c>
      <c r="AY184" s="193"/>
      <c r="AZ184" s="193"/>
      <c r="BA184" s="194"/>
      <c r="BB184" s="3"/>
      <c r="BC184" s="275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184" s="276"/>
      <c r="BE184" s="276"/>
      <c r="BF184" s="277"/>
      <c r="BH184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184" s="193"/>
      <c r="BJ184" s="193"/>
      <c r="BK184" s="193"/>
      <c r="BL184" s="193"/>
      <c r="BM184" s="194"/>
      <c r="BO184" s="284" t="str">
        <f>IF($BO$22="","",$BO$22)</f>
        <v>『 右手左足立ち と 左手右足立ち 』計測
『 満タンのペットボトル 』計測
ペットボトルは『 必ず触れたまま押す形 』計測</v>
      </c>
      <c r="BP184" s="285"/>
      <c r="BQ184" s="285"/>
      <c r="BR184" s="286"/>
      <c r="BT184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184" s="215"/>
      <c r="BV184" s="215"/>
      <c r="BW184" s="216"/>
      <c r="BY184" s="223" t="str">
        <f>IF($BY$22="","",$BY$22)</f>
        <v>計測は『 人差し指の第２関節がほぼ直角 』になるよう握り幅を調整
計測は『 右左交互 』に実施</v>
      </c>
      <c r="BZ184" s="224"/>
      <c r="CA184" s="224"/>
      <c r="CB184" s="224"/>
      <c r="CC184" s="224"/>
      <c r="CD184" s="225"/>
      <c r="CF184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184" s="365"/>
      <c r="CH184" s="365"/>
      <c r="CI184" s="224" t="str">
        <f>IF($CI$22="","",$CI$22)</f>
        <v>体力測定実施日を基準に年度ではなく『 年 』
選抜の対象は地方を含めず『 全国のみ 』
複数年参加の場合は『 全ての年を記載 』</v>
      </c>
      <c r="CJ184" s="332"/>
      <c r="CK184" s="332"/>
      <c r="CL184" s="332"/>
      <c r="CM184" s="332"/>
      <c r="CN184" s="332"/>
      <c r="CO184" s="332"/>
      <c r="CP184" s="332"/>
      <c r="CQ184" s="333"/>
    </row>
    <row r="185" spans="1:95" ht="30" customHeight="1" x14ac:dyDescent="0.15">
      <c r="A185" s="257"/>
      <c r="B185" s="258"/>
      <c r="C185" s="258"/>
      <c r="D185" s="258"/>
      <c r="E185" s="258"/>
      <c r="F185" s="259"/>
      <c r="H185" s="246"/>
      <c r="I185" s="247"/>
      <c r="J185" s="247"/>
      <c r="K185" s="247"/>
      <c r="L185" s="247"/>
      <c r="M185" s="248"/>
      <c r="O185" s="195"/>
      <c r="P185" s="196"/>
      <c r="Q185" s="196"/>
      <c r="R185" s="196"/>
      <c r="S185" s="196"/>
      <c r="T185" s="197"/>
      <c r="V185" s="226"/>
      <c r="W185" s="227"/>
      <c r="X185" s="227"/>
      <c r="Y185" s="227"/>
      <c r="Z185" s="227"/>
      <c r="AA185" s="228"/>
      <c r="AC185" s="226"/>
      <c r="AD185" s="227"/>
      <c r="AE185" s="227"/>
      <c r="AF185" s="227"/>
      <c r="AG185" s="227"/>
      <c r="AH185" s="228"/>
      <c r="AJ185" s="269"/>
      <c r="AK185" s="270"/>
      <c r="AL185" s="270"/>
      <c r="AM185" s="270"/>
      <c r="AN185" s="270"/>
      <c r="AO185" s="271"/>
      <c r="AQ185" s="226"/>
      <c r="AR185" s="227"/>
      <c r="AS185" s="227"/>
      <c r="AT185" s="227"/>
      <c r="AU185" s="227"/>
      <c r="AV185" s="228"/>
      <c r="AX185" s="195"/>
      <c r="AY185" s="196"/>
      <c r="AZ185" s="196"/>
      <c r="BA185" s="197"/>
      <c r="BB185" s="3"/>
      <c r="BC185" s="278"/>
      <c r="BD185" s="279"/>
      <c r="BE185" s="279"/>
      <c r="BF185" s="280"/>
      <c r="BH185" s="195"/>
      <c r="BI185" s="196"/>
      <c r="BJ185" s="196"/>
      <c r="BK185" s="196"/>
      <c r="BL185" s="196"/>
      <c r="BM185" s="197"/>
      <c r="BO185" s="287"/>
      <c r="BP185" s="288"/>
      <c r="BQ185" s="288"/>
      <c r="BR185" s="289"/>
      <c r="BT185" s="217"/>
      <c r="BU185" s="218"/>
      <c r="BV185" s="218"/>
      <c r="BW185" s="219"/>
      <c r="BY185" s="226"/>
      <c r="BZ185" s="227"/>
      <c r="CA185" s="227"/>
      <c r="CB185" s="227"/>
      <c r="CC185" s="227"/>
      <c r="CD185" s="228"/>
      <c r="CF185" s="366"/>
      <c r="CG185" s="367"/>
      <c r="CH185" s="367"/>
      <c r="CI185" s="335"/>
      <c r="CJ185" s="335"/>
      <c r="CK185" s="335"/>
      <c r="CL185" s="335"/>
      <c r="CM185" s="335"/>
      <c r="CN185" s="335"/>
      <c r="CO185" s="335"/>
      <c r="CP185" s="335"/>
      <c r="CQ185" s="336"/>
    </row>
    <row r="186" spans="1:95" ht="30" customHeight="1" x14ac:dyDescent="0.15">
      <c r="A186" s="260"/>
      <c r="B186" s="261"/>
      <c r="C186" s="261"/>
      <c r="D186" s="261"/>
      <c r="E186" s="261"/>
      <c r="F186" s="262"/>
      <c r="H186" s="249"/>
      <c r="I186" s="250"/>
      <c r="J186" s="250"/>
      <c r="K186" s="250"/>
      <c r="L186" s="250"/>
      <c r="M186" s="251"/>
      <c r="O186" s="198"/>
      <c r="P186" s="199"/>
      <c r="Q186" s="199"/>
      <c r="R186" s="199"/>
      <c r="S186" s="199"/>
      <c r="T186" s="200"/>
      <c r="V186" s="229"/>
      <c r="W186" s="230"/>
      <c r="X186" s="230"/>
      <c r="Y186" s="230"/>
      <c r="Z186" s="230"/>
      <c r="AA186" s="231"/>
      <c r="AC186" s="229"/>
      <c r="AD186" s="230"/>
      <c r="AE186" s="230"/>
      <c r="AF186" s="230"/>
      <c r="AG186" s="230"/>
      <c r="AH186" s="231"/>
      <c r="AJ186" s="272"/>
      <c r="AK186" s="273"/>
      <c r="AL186" s="273"/>
      <c r="AM186" s="273"/>
      <c r="AN186" s="273"/>
      <c r="AO186" s="274"/>
      <c r="AQ186" s="229"/>
      <c r="AR186" s="230"/>
      <c r="AS186" s="230"/>
      <c r="AT186" s="230"/>
      <c r="AU186" s="230"/>
      <c r="AV186" s="231"/>
      <c r="AX186" s="198"/>
      <c r="AY186" s="199"/>
      <c r="AZ186" s="199"/>
      <c r="BA186" s="200"/>
      <c r="BB186" s="3"/>
      <c r="BC186" s="281"/>
      <c r="BD186" s="282"/>
      <c r="BE186" s="282"/>
      <c r="BF186" s="283"/>
      <c r="BH186" s="198"/>
      <c r="BI186" s="199"/>
      <c r="BJ186" s="199"/>
      <c r="BK186" s="199"/>
      <c r="BL186" s="199"/>
      <c r="BM186" s="200"/>
      <c r="BO186" s="290"/>
      <c r="BP186" s="291"/>
      <c r="BQ186" s="291"/>
      <c r="BR186" s="292"/>
      <c r="BT186" s="220"/>
      <c r="BU186" s="221"/>
      <c r="BV186" s="221"/>
      <c r="BW186" s="222"/>
      <c r="BY186" s="229"/>
      <c r="BZ186" s="230"/>
      <c r="CA186" s="230"/>
      <c r="CB186" s="230"/>
      <c r="CC186" s="230"/>
      <c r="CD186" s="231"/>
      <c r="CF186" s="368"/>
      <c r="CG186" s="369"/>
      <c r="CH186" s="369"/>
      <c r="CI186" s="338"/>
      <c r="CJ186" s="338"/>
      <c r="CK186" s="338"/>
      <c r="CL186" s="338"/>
      <c r="CM186" s="338"/>
      <c r="CN186" s="338"/>
      <c r="CO186" s="338"/>
      <c r="CP186" s="338"/>
      <c r="CQ186" s="339"/>
    </row>
    <row r="187" spans="1:95" ht="30" customHeight="1" x14ac:dyDescent="0.15">
      <c r="A187" s="154" t="str">
        <f>IF($A$25="","",$A$25)</f>
        <v>Copyright(C) KCG：Komuro Consulting Group　CEO　小室匡史 ／ Masashi KOMURO. All Rights Reserved.</v>
      </c>
      <c r="B187" s="154"/>
      <c r="C187" s="154"/>
      <c r="D187" s="154"/>
      <c r="E187" s="154"/>
      <c r="F187" s="154"/>
      <c r="H187" s="154" t="str">
        <f>IF($A$25="","",$A$25)</f>
        <v>Copyright(C) KCG：Komuro Consulting Group　CEO　小室匡史 ／ Masashi KOMURO. All Rights Reserved.</v>
      </c>
      <c r="I187" s="154"/>
      <c r="J187" s="154"/>
      <c r="K187" s="154"/>
      <c r="L187" s="154"/>
      <c r="M187" s="154"/>
      <c r="O187" s="154" t="str">
        <f>IF($A$25="","",$A$25)</f>
        <v>Copyright(C) KCG：Komuro Consulting Group　CEO　小室匡史 ／ Masashi KOMURO. All Rights Reserved.</v>
      </c>
      <c r="P187" s="154"/>
      <c r="Q187" s="154"/>
      <c r="R187" s="154"/>
      <c r="S187" s="154"/>
      <c r="T187" s="154"/>
      <c r="V187" s="154" t="str">
        <f>IF($A$25="","",$A$25)</f>
        <v>Copyright(C) KCG：Komuro Consulting Group　CEO　小室匡史 ／ Masashi KOMURO. All Rights Reserved.</v>
      </c>
      <c r="W187" s="154"/>
      <c r="X187" s="154"/>
      <c r="Y187" s="154"/>
      <c r="Z187" s="154"/>
      <c r="AA187" s="154"/>
      <c r="AC187" s="154" t="str">
        <f>IF($A$25="","",$A$25)</f>
        <v>Copyright(C) KCG：Komuro Consulting Group　CEO　小室匡史 ／ Masashi KOMURO. All Rights Reserved.</v>
      </c>
      <c r="AD187" s="154"/>
      <c r="AE187" s="154"/>
      <c r="AF187" s="154"/>
      <c r="AG187" s="154"/>
      <c r="AH187" s="154"/>
      <c r="AJ187" s="154" t="str">
        <f>IF($A$25="","",$A$25)</f>
        <v>Copyright(C) KCG：Komuro Consulting Group　CEO　小室匡史 ／ Masashi KOMURO. All Rights Reserved.</v>
      </c>
      <c r="AK187" s="154"/>
      <c r="AL187" s="154"/>
      <c r="AM187" s="154"/>
      <c r="AN187" s="154"/>
      <c r="AO187" s="154"/>
      <c r="AQ187" s="154" t="str">
        <f>IF($A$25="","",$A$25)</f>
        <v>Copyright(C) KCG：Komuro Consulting Group　CEO　小室匡史 ／ Masashi KOMURO. All Rights Reserved.</v>
      </c>
      <c r="AR187" s="154"/>
      <c r="AS187" s="154"/>
      <c r="AT187" s="154"/>
      <c r="AU187" s="154"/>
      <c r="AV187" s="154"/>
      <c r="AX187" s="154" t="str">
        <f>IF($A$25="","",$A$25)</f>
        <v>Copyright(C) KCG：Komuro Consulting Group　CEO　小室匡史 ／ Masashi KOMURO. All Rights Reserved.</v>
      </c>
      <c r="AY187" s="154"/>
      <c r="AZ187" s="154"/>
      <c r="BA187" s="154"/>
      <c r="BB187" s="3"/>
      <c r="BC187" s="154" t="str">
        <f>IF($A$25="","",$A$25)</f>
        <v>Copyright(C) KCG：Komuro Consulting Group　CEO　小室匡史 ／ Masashi KOMURO. All Rights Reserved.</v>
      </c>
      <c r="BD187" s="154"/>
      <c r="BE187" s="154"/>
      <c r="BF187" s="154"/>
      <c r="BH187" s="154" t="str">
        <f>IF($A$25="","",$A$25)</f>
        <v>Copyright(C) KCG：Komuro Consulting Group　CEO　小室匡史 ／ Masashi KOMURO. All Rights Reserved.</v>
      </c>
      <c r="BI187" s="154"/>
      <c r="BJ187" s="154"/>
      <c r="BK187" s="154"/>
      <c r="BL187" s="154"/>
      <c r="BM187" s="154"/>
      <c r="BO187" s="154" t="str">
        <f>IF($A$25="","",$A$25)</f>
        <v>Copyright(C) KCG：Komuro Consulting Group　CEO　小室匡史 ／ Masashi KOMURO. All Rights Reserved.</v>
      </c>
      <c r="BP187" s="154"/>
      <c r="BQ187" s="154"/>
      <c r="BR187" s="154"/>
      <c r="BT187" s="154" t="str">
        <f>IF($A$25="","",$A$25)</f>
        <v>Copyright(C) KCG：Komuro Consulting Group　CEO　小室匡史 ／ Masashi KOMURO. All Rights Reserved.</v>
      </c>
      <c r="BU187" s="154"/>
      <c r="BV187" s="154"/>
      <c r="BW187" s="154"/>
      <c r="BY187" s="154" t="str">
        <f>IF($A$25="","",$A$25)</f>
        <v>Copyright(C) KCG：Komuro Consulting Group　CEO　小室匡史 ／ Masashi KOMURO. All Rights Reserved.</v>
      </c>
      <c r="BZ187" s="154"/>
      <c r="CA187" s="154"/>
      <c r="CB187" s="154"/>
      <c r="CC187" s="154"/>
      <c r="CD187" s="154"/>
      <c r="CF187" s="154" t="str">
        <f>IF($A$25="","",$A$25)</f>
        <v>Copyright(C) KCG：Komuro Consulting Group　CEO　小室匡史 ／ Masashi KOMURO. All Rights Reserved.</v>
      </c>
      <c r="CG187" s="154"/>
      <c r="CH187" s="154"/>
      <c r="CI187" s="154"/>
      <c r="CJ187" s="154"/>
      <c r="CK187" s="154"/>
      <c r="CL187" s="154"/>
      <c r="CM187" s="154"/>
      <c r="CN187" s="154"/>
      <c r="CO187" s="154"/>
      <c r="CP187" s="154"/>
      <c r="CQ187" s="154"/>
    </row>
    <row r="188" spans="1:95" ht="30" customHeight="1" x14ac:dyDescent="0.15">
      <c r="A188" s="170" t="str">
        <f>IF(入力!$C$4&lt;=0,"",IF(入力!$C$4=1,"",IF(入力!$C$4=2,"",IF(入力!$C$4=3,"",IF(入力!$C$4=4,"",IF(入力!$C$4=5,"",IF(入力!$C$4=6,"",IF(入力!$C$4=7,"⑦　／　⑦",IF(入力!$C$4=8,"⑦　／　⑧",IF(入力!$C$4=9,"⑦　／　⑨",IF(入力!$C$4=10,"⑦　／　⑩","")))))))))))</f>
        <v>⑦　／　⑩</v>
      </c>
      <c r="B188" s="170"/>
      <c r="C188" s="170"/>
      <c r="D188" s="170"/>
      <c r="E188" s="170"/>
      <c r="F188" s="170"/>
      <c r="H188" s="170" t="str">
        <f>IF($A$188="","",$A$188)</f>
        <v>⑦　／　⑩</v>
      </c>
      <c r="I188" s="170"/>
      <c r="J188" s="170"/>
      <c r="K188" s="170"/>
      <c r="L188" s="170"/>
      <c r="M188" s="170"/>
      <c r="O188" s="170" t="str">
        <f>IF($A$188="","",$A$188)</f>
        <v>⑦　／　⑩</v>
      </c>
      <c r="P188" s="170"/>
      <c r="Q188" s="170"/>
      <c r="R188" s="170"/>
      <c r="S188" s="170"/>
      <c r="T188" s="170"/>
      <c r="V188" s="170" t="str">
        <f>IF($A$188="","",$A$188)</f>
        <v>⑦　／　⑩</v>
      </c>
      <c r="W188" s="170"/>
      <c r="X188" s="170"/>
      <c r="Y188" s="170"/>
      <c r="Z188" s="170"/>
      <c r="AA188" s="170"/>
      <c r="AC188" s="170" t="str">
        <f>IF($A$188="","",$A$188)</f>
        <v>⑦　／　⑩</v>
      </c>
      <c r="AD188" s="170"/>
      <c r="AE188" s="170"/>
      <c r="AF188" s="170"/>
      <c r="AG188" s="170"/>
      <c r="AH188" s="170"/>
      <c r="AJ188" s="170" t="str">
        <f>IF($A$188="","",$A$188)</f>
        <v>⑦　／　⑩</v>
      </c>
      <c r="AK188" s="170"/>
      <c r="AL188" s="170"/>
      <c r="AM188" s="170"/>
      <c r="AN188" s="170"/>
      <c r="AO188" s="170"/>
      <c r="AQ188" s="170" t="str">
        <f>IF($A$188="","",$A$188)</f>
        <v>⑦　／　⑩</v>
      </c>
      <c r="AR188" s="170"/>
      <c r="AS188" s="170"/>
      <c r="AT188" s="170"/>
      <c r="AU188" s="170"/>
      <c r="AV188" s="170"/>
      <c r="AX188" s="170" t="str">
        <f>IF($A$188="","",$A$188)</f>
        <v>⑦　／　⑩</v>
      </c>
      <c r="AY188" s="170"/>
      <c r="AZ188" s="170"/>
      <c r="BA188" s="170"/>
      <c r="BB188" s="3"/>
      <c r="BC188" s="170" t="str">
        <f>IF($A$188="","",$A$188)</f>
        <v>⑦　／　⑩</v>
      </c>
      <c r="BD188" s="170"/>
      <c r="BE188" s="170"/>
      <c r="BF188" s="170"/>
      <c r="BH188" s="170" t="str">
        <f>IF($A$188="","",$A$188)</f>
        <v>⑦　／　⑩</v>
      </c>
      <c r="BI188" s="170"/>
      <c r="BJ188" s="170"/>
      <c r="BK188" s="170"/>
      <c r="BL188" s="170"/>
      <c r="BM188" s="170"/>
      <c r="BO188" s="170" t="str">
        <f>IF($A$188="","",$A$188)</f>
        <v>⑦　／　⑩</v>
      </c>
      <c r="BP188" s="170"/>
      <c r="BQ188" s="170"/>
      <c r="BR188" s="170"/>
      <c r="BT188" s="170" t="str">
        <f>IF($A$188="","",$A$188)</f>
        <v>⑦　／　⑩</v>
      </c>
      <c r="BU188" s="170"/>
      <c r="BV188" s="170"/>
      <c r="BW188" s="170"/>
      <c r="BY188" s="170" t="str">
        <f>IF($A$188="","",$A$188)</f>
        <v>⑦　／　⑩</v>
      </c>
      <c r="BZ188" s="170"/>
      <c r="CA188" s="170"/>
      <c r="CB188" s="170"/>
      <c r="CC188" s="170"/>
      <c r="CD188" s="170"/>
      <c r="CF188" s="170" t="str">
        <f>IF($A$188="","",$A$188)</f>
        <v>⑦　／　⑩</v>
      </c>
      <c r="CG188" s="170"/>
      <c r="CH188" s="170"/>
      <c r="CI188" s="170"/>
      <c r="CJ188" s="170"/>
      <c r="CK188" s="170"/>
      <c r="CL188" s="170"/>
      <c r="CM188" s="170"/>
      <c r="CN188" s="170"/>
      <c r="CO188" s="170"/>
      <c r="CP188" s="170"/>
      <c r="CQ188" s="170"/>
    </row>
    <row r="189" spans="1:95" x14ac:dyDescent="0.15">
      <c r="BB189" s="2"/>
    </row>
    <row r="190" spans="1:95" ht="30" customHeight="1" x14ac:dyDescent="0.15">
      <c r="A190" s="177" t="str">
        <f>IF($A$1="","",$A$1)</f>
        <v>ふりがな　・　生年月日　・　身長　・　体重</v>
      </c>
      <c r="B190" s="177"/>
      <c r="C190" s="177"/>
      <c r="D190" s="177"/>
      <c r="E190" s="177"/>
      <c r="F190" s="177"/>
      <c r="H190" s="177" t="str">
        <f>IF($H$1="","",$H$1)</f>
        <v>ポジション　・　上腕背部皮脂厚　・　肩甲骨下角皮脂厚</v>
      </c>
      <c r="I190" s="177"/>
      <c r="J190" s="177"/>
      <c r="K190" s="177"/>
      <c r="L190" s="177"/>
      <c r="M190" s="177"/>
      <c r="O190" s="177" t="str">
        <f>IF($O$1="","",$O$1)</f>
        <v>都道府県　・　利き腕　・　指高 （ 片手　・　両手 ）</v>
      </c>
      <c r="P190" s="177"/>
      <c r="Q190" s="177"/>
      <c r="R190" s="177"/>
      <c r="S190" s="177"/>
      <c r="T190" s="177"/>
      <c r="V190" s="177" t="str">
        <f>IF($V$1="","",$V$1)</f>
        <v>20ｍスプリント</v>
      </c>
      <c r="W190" s="177"/>
      <c r="X190" s="177"/>
      <c r="Y190" s="177"/>
      <c r="Z190" s="177"/>
      <c r="AA190" s="177"/>
      <c r="AC190" s="177" t="str">
        <f>IF($AC$1="","",$AC$1)</f>
        <v>プロアジリティー</v>
      </c>
      <c r="AD190" s="177"/>
      <c r="AE190" s="177"/>
      <c r="AF190" s="177"/>
      <c r="AG190" s="177"/>
      <c r="AH190" s="177"/>
      <c r="AJ190" s="177" t="str">
        <f>IF($AJ$1="","",$AJ$1)</f>
        <v>垂直跳び　・　ランニングジャンプ</v>
      </c>
      <c r="AK190" s="177"/>
      <c r="AL190" s="177"/>
      <c r="AM190" s="177"/>
      <c r="AN190" s="177"/>
      <c r="AO190" s="177"/>
      <c r="AQ190" s="177" t="str">
        <f>IF($AQ$1="","",$AQ$1)</f>
        <v>ブロックジャンプクロスオーバー</v>
      </c>
      <c r="AR190" s="177"/>
      <c r="AS190" s="177"/>
      <c r="AT190" s="177"/>
      <c r="AU190" s="177"/>
      <c r="AV190" s="177"/>
      <c r="AX190" s="177" t="str">
        <f>IF($AX$1="","",$AX$1)</f>
        <v>両脚３回跳</v>
      </c>
      <c r="AY190" s="177"/>
      <c r="AZ190" s="177"/>
      <c r="BA190" s="177"/>
      <c r="BB190" s="1"/>
      <c r="BC190" s="177" t="str">
        <f>IF($BC$1="","",$BC$1)</f>
        <v>オーバーヘッドスロー</v>
      </c>
      <c r="BD190" s="177"/>
      <c r="BE190" s="177"/>
      <c r="BF190" s="177"/>
      <c r="BH190" s="177" t="str">
        <f>IF($BH$1="","",$BH$1)</f>
        <v>バッククラッチ　・　開脚テスト　・　立位体前屈</v>
      </c>
      <c r="BI190" s="177"/>
      <c r="BJ190" s="177"/>
      <c r="BK190" s="177"/>
      <c r="BL190" s="177"/>
      <c r="BM190" s="177"/>
      <c r="BO190" s="177" t="str">
        <f>IF($BO$1="","",$BO$1)</f>
        <v>片脚ファンクショナルリーチ</v>
      </c>
      <c r="BP190" s="177"/>
      <c r="BQ190" s="177"/>
      <c r="BR190" s="177"/>
      <c r="BT190" s="177" t="str">
        <f>IF($BT$1="","",$BT$1)</f>
        <v>YO-YO　テスト　・　30秒シットアップ</v>
      </c>
      <c r="BU190" s="177"/>
      <c r="BV190" s="177"/>
      <c r="BW190" s="177"/>
      <c r="BY190" s="177" t="str">
        <f>IF($BY$1="","",$BY$1)</f>
        <v>握力 （ 右　・　左 ）</v>
      </c>
      <c r="BZ190" s="177"/>
      <c r="CA190" s="177"/>
      <c r="CB190" s="177"/>
      <c r="CC190" s="177"/>
      <c r="CD190" s="177"/>
      <c r="CF190" s="177" t="str">
        <f>IF($CF$1="","",$CF$1)</f>
        <v>キャリア（選出歴）</v>
      </c>
      <c r="CG190" s="177"/>
      <c r="CH190" s="177"/>
      <c r="CI190" s="177"/>
      <c r="CJ190" s="177"/>
      <c r="CK190" s="177"/>
      <c r="CL190" s="177"/>
      <c r="CM190" s="177"/>
      <c r="CN190" s="177"/>
      <c r="CO190" s="177"/>
      <c r="CP190" s="177"/>
      <c r="CQ190" s="177"/>
    </row>
    <row r="191" spans="1:95" ht="30" customHeight="1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6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</row>
    <row r="192" spans="1:95" ht="30" customHeight="1" x14ac:dyDescent="0.15">
      <c r="A192" s="13"/>
      <c r="B192" s="14" t="str">
        <f>$B$3</f>
        <v/>
      </c>
      <c r="C192" s="13"/>
      <c r="D192" s="15" t="str">
        <f>IF($D$3="","",$D$3)</f>
        <v>記入者</v>
      </c>
      <c r="E192" s="16"/>
      <c r="F192" s="16"/>
      <c r="G192" s="13"/>
      <c r="H192" s="13"/>
      <c r="I192" s="14" t="str">
        <f>$B$3</f>
        <v/>
      </c>
      <c r="J192" s="13"/>
      <c r="K192" s="15" t="str">
        <f>$D$3</f>
        <v>記入者</v>
      </c>
      <c r="L192" s="16"/>
      <c r="M192" s="16"/>
      <c r="N192" s="13"/>
      <c r="O192" s="13"/>
      <c r="P192" s="14" t="str">
        <f>$B$3</f>
        <v/>
      </c>
      <c r="Q192" s="14"/>
      <c r="R192" s="15" t="str">
        <f>$D$3</f>
        <v>記入者</v>
      </c>
      <c r="S192" s="16"/>
      <c r="T192" s="16"/>
      <c r="U192" s="13"/>
      <c r="V192" s="13"/>
      <c r="W192" s="14" t="str">
        <f>$B$3</f>
        <v/>
      </c>
      <c r="X192" s="13"/>
      <c r="Y192" s="15" t="str">
        <f>$D$3</f>
        <v>記入者</v>
      </c>
      <c r="Z192" s="16"/>
      <c r="AA192" s="16"/>
      <c r="AB192" s="13"/>
      <c r="AC192" s="13"/>
      <c r="AD192" s="14" t="str">
        <f>$B$3</f>
        <v/>
      </c>
      <c r="AE192" s="15"/>
      <c r="AF192" s="15" t="s">
        <v>25</v>
      </c>
      <c r="AG192" s="64"/>
      <c r="AH192" s="16"/>
      <c r="AI192" s="13"/>
      <c r="AJ192" s="13"/>
      <c r="AK192" s="14" t="str">
        <f>$B$3</f>
        <v/>
      </c>
      <c r="AL192" s="13"/>
      <c r="AM192" s="15" t="s">
        <v>8</v>
      </c>
      <c r="AN192" s="16"/>
      <c r="AO192" s="16"/>
      <c r="AP192" s="13"/>
      <c r="AQ192" s="13"/>
      <c r="AR192" s="14" t="str">
        <f>$B$3</f>
        <v/>
      </c>
      <c r="AS192" s="13"/>
      <c r="AT192" s="15" t="s">
        <v>8</v>
      </c>
      <c r="AU192" s="16"/>
      <c r="AV192" s="16"/>
      <c r="AW192" s="13"/>
      <c r="AX192" s="13"/>
      <c r="AY192" s="14" t="str">
        <f>$B$3</f>
        <v/>
      </c>
      <c r="AZ192" s="15" t="s">
        <v>25</v>
      </c>
      <c r="BA192" s="16"/>
      <c r="BB192" s="63"/>
      <c r="BC192" s="13"/>
      <c r="BD192" s="14" t="str">
        <f>$B$3</f>
        <v/>
      </c>
      <c r="BE192" s="15" t="s">
        <v>25</v>
      </c>
      <c r="BF192" s="16"/>
      <c r="BG192" s="13"/>
      <c r="BH192" s="13"/>
      <c r="BI192" s="14" t="str">
        <f>$B$3</f>
        <v/>
      </c>
      <c r="BJ192" s="13"/>
      <c r="BK192" s="15" t="s">
        <v>8</v>
      </c>
      <c r="BL192" s="16"/>
      <c r="BM192" s="16"/>
      <c r="BN192" s="13"/>
      <c r="BO192" s="13"/>
      <c r="BP192" s="14" t="str">
        <f>$B$3</f>
        <v/>
      </c>
      <c r="BQ192" s="15" t="s">
        <v>25</v>
      </c>
      <c r="BR192" s="16"/>
      <c r="BS192" s="13"/>
      <c r="BT192" s="13"/>
      <c r="BU192" s="14" t="str">
        <f>$B$3</f>
        <v/>
      </c>
      <c r="BV192" s="15" t="s">
        <v>25</v>
      </c>
      <c r="BW192" s="16"/>
      <c r="BX192" s="13"/>
      <c r="BY192" s="13"/>
      <c r="BZ192" s="14" t="str">
        <f>$B$3</f>
        <v/>
      </c>
      <c r="CA192" s="13"/>
      <c r="CB192" s="15" t="s">
        <v>8</v>
      </c>
      <c r="CC192" s="16"/>
      <c r="CD192" s="16"/>
      <c r="CE192" s="13"/>
      <c r="CF192" s="13"/>
      <c r="CG192" s="14" t="str">
        <f>$B$3</f>
        <v/>
      </c>
      <c r="CH192" s="13"/>
      <c r="CI192" s="13"/>
      <c r="CJ192" s="13"/>
      <c r="CK192" s="13"/>
      <c r="CL192" s="13"/>
      <c r="CM192" s="380" t="s">
        <v>8</v>
      </c>
      <c r="CN192" s="380"/>
      <c r="CO192" s="16"/>
      <c r="CP192" s="16"/>
      <c r="CQ192" s="16"/>
    </row>
    <row r="193" spans="1:95" ht="30" customHeight="1" thickBo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6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</row>
    <row r="194" spans="1:95" ht="30" customHeight="1" x14ac:dyDescent="0.15">
      <c r="A194" s="161" t="str">
        <f>IF($A$5="","",$A$5)</f>
        <v>no.</v>
      </c>
      <c r="B194" s="158" t="str">
        <f>IF($B$5="","",$B$5)</f>
        <v>氏名</v>
      </c>
      <c r="C194" s="252" t="str">
        <f>IF($C$5="","",$C$5)</f>
        <v>ふりがな</v>
      </c>
      <c r="D194" s="178" t="str">
        <f>IF($D$5="","",$D$5)</f>
        <v>生年月日</v>
      </c>
      <c r="E194" s="181" t="str">
        <f>IF($E$5="","",$E$5)</f>
        <v>形態</v>
      </c>
      <c r="F194" s="182"/>
      <c r="G194" s="13"/>
      <c r="H194" s="161" t="str">
        <f>IF($H$5="","",$H$5)</f>
        <v>no.</v>
      </c>
      <c r="I194" s="158" t="str">
        <f>IF($I$5="","",$I$5)</f>
        <v>氏名</v>
      </c>
      <c r="J194" s="210" t="str">
        <f>IF($J$5="","",$J$5)</f>
        <v>ポジション</v>
      </c>
      <c r="K194" s="211"/>
      <c r="L194" s="181" t="str">
        <f>IF($L$5="","",$L$5)</f>
        <v>形態</v>
      </c>
      <c r="M194" s="182"/>
      <c r="N194" s="13"/>
      <c r="O194" s="161" t="str">
        <f>IF($O$5="","",$O$5)</f>
        <v>no.</v>
      </c>
      <c r="P194" s="158" t="str">
        <f>IF($P$5="","",$P$5)</f>
        <v>氏名</v>
      </c>
      <c r="Q194" s="158" t="str">
        <f>IF($Q$5="","",$Q$5)</f>
        <v>都道府県</v>
      </c>
      <c r="R194" s="178" t="str">
        <f>IF($R$5="","",$R$5)</f>
        <v>利き腕</v>
      </c>
      <c r="S194" s="181" t="str">
        <f>IF($S$5="","",$S$5)</f>
        <v>形態</v>
      </c>
      <c r="T194" s="182"/>
      <c r="U194" s="13"/>
      <c r="V194" s="161" t="str">
        <f>IF($V$5="","",$V$5)</f>
        <v>no.</v>
      </c>
      <c r="W194" s="158" t="str">
        <f>IF($W$5="","",$W$5)</f>
        <v>氏名</v>
      </c>
      <c r="X194" s="297" t="str">
        <f>IF($X$5="","",$X$5)</f>
        <v>スピード</v>
      </c>
      <c r="Y194" s="298"/>
      <c r="Z194" s="298"/>
      <c r="AA194" s="299"/>
      <c r="AB194" s="13"/>
      <c r="AC194" s="161" t="str">
        <f>IF($AC$5="","",$AC$5)</f>
        <v>no.</v>
      </c>
      <c r="AD194" s="158" t="str">
        <f>IF($AD$5="","",$AD$5)</f>
        <v>氏名</v>
      </c>
      <c r="AE194" s="311" t="str">
        <f>IF($AE$5="","",$AE$5)</f>
        <v>敏捷性</v>
      </c>
      <c r="AF194" s="312"/>
      <c r="AG194" s="312"/>
      <c r="AH194" s="313"/>
      <c r="AI194" s="13"/>
      <c r="AJ194" s="161" t="str">
        <f>IF($AJ$5="","",$AJ$5)</f>
        <v>no.</v>
      </c>
      <c r="AK194" s="158" t="str">
        <f>IF($AK$5="","",$AK$5)</f>
        <v>氏名</v>
      </c>
      <c r="AL194" s="205" t="str">
        <f>IF($AL$5="","",$AL$5)</f>
        <v>パワー</v>
      </c>
      <c r="AM194" s="187"/>
      <c r="AN194" s="187"/>
      <c r="AO194" s="188"/>
      <c r="AP194" s="13"/>
      <c r="AQ194" s="161" t="str">
        <f>IF($AQ$5="","",$AQ$5)</f>
        <v>no.</v>
      </c>
      <c r="AR194" s="158" t="str">
        <f>IF($AR$5="","",$AR$5)</f>
        <v>氏名</v>
      </c>
      <c r="AS194" s="205" t="str">
        <f>IF($AS$5="","",$AS$5)</f>
        <v>パワー</v>
      </c>
      <c r="AT194" s="187"/>
      <c r="AU194" s="187"/>
      <c r="AV194" s="188"/>
      <c r="AW194" s="13"/>
      <c r="AX194" s="161" t="str">
        <f>IF($AX$5="","",$AX$5)</f>
        <v>no.</v>
      </c>
      <c r="AY194" s="167" t="str">
        <f>IF($AY$5="","",$AY$5)</f>
        <v>氏名</v>
      </c>
      <c r="AZ194" s="187" t="str">
        <f>IF($AZ$5="","",$AZ$5)</f>
        <v>パワー</v>
      </c>
      <c r="BA194" s="188"/>
      <c r="BB194" s="65"/>
      <c r="BC194" s="161" t="str">
        <f>IF($BC$5="","",$BC$5)</f>
        <v>no.</v>
      </c>
      <c r="BD194" s="167" t="str">
        <f>IF($BD$5="","",$BD$5)</f>
        <v>氏名</v>
      </c>
      <c r="BE194" s="187" t="str">
        <f>IF($BE$5="","",$BE$5)</f>
        <v>パワー</v>
      </c>
      <c r="BF194" s="188"/>
      <c r="BG194" s="13"/>
      <c r="BH194" s="161" t="str">
        <f>IF($BH$5="","",$BH$5)</f>
        <v>no.</v>
      </c>
      <c r="BI194" s="158" t="str">
        <f>IF($BI$5="","",$BI$5)</f>
        <v>氏名</v>
      </c>
      <c r="BJ194" s="189" t="str">
        <f>IF($BJ$5="","",$BJ$5)</f>
        <v>柔軟性</v>
      </c>
      <c r="BK194" s="190"/>
      <c r="BL194" s="190"/>
      <c r="BM194" s="191"/>
      <c r="BN194" s="13"/>
      <c r="BO194" s="161" t="str">
        <f>IF($BO$5="","",$BO$5)</f>
        <v>no.</v>
      </c>
      <c r="BP194" s="167" t="str">
        <f>IF($BP$5="","",$BP$5)</f>
        <v>氏名</v>
      </c>
      <c r="BQ194" s="189" t="str">
        <f>IF($BQ$5="","",$BQ$5)</f>
        <v>柔軟性</v>
      </c>
      <c r="BR194" s="191"/>
      <c r="BS194" s="13"/>
      <c r="BT194" s="161" t="str">
        <f>IF($BT$5="","",$BT$5)</f>
        <v>no.</v>
      </c>
      <c r="BU194" s="167" t="str">
        <f>IF($BU$5="","",$BU$5)</f>
        <v>氏名</v>
      </c>
      <c r="BV194" s="303" t="str">
        <f>IF($BV$5="","",$BV$5)</f>
        <v>持久力</v>
      </c>
      <c r="BW194" s="304"/>
      <c r="BX194" s="13"/>
      <c r="BY194" s="161" t="str">
        <f>IF($BY$5="","",$BY$5)</f>
        <v>no.</v>
      </c>
      <c r="BZ194" s="167" t="str">
        <f>IF($BZ$5="","",$BZ$5)</f>
        <v>氏名</v>
      </c>
      <c r="CA194" s="172" t="str">
        <f>IF($CA$5="","",$CA$5)</f>
        <v>筋力</v>
      </c>
      <c r="CB194" s="172"/>
      <c r="CC194" s="172"/>
      <c r="CD194" s="173"/>
      <c r="CE194" s="13"/>
      <c r="CF194" s="161" t="str">
        <f>IF($CF$5="","",$CF$5)</f>
        <v>no.</v>
      </c>
      <c r="CG194" s="167" t="str">
        <f>IF($CG$5="","",$CG$5)</f>
        <v>氏名</v>
      </c>
      <c r="CH194" s="171" t="str">
        <f>IF($CH$5="","",$CH$5)</f>
        <v>カテゴリー</v>
      </c>
      <c r="CI194" s="172"/>
      <c r="CJ194" s="172"/>
      <c r="CK194" s="172"/>
      <c r="CL194" s="172"/>
      <c r="CM194" s="172"/>
      <c r="CN194" s="172"/>
      <c r="CO194" s="172"/>
      <c r="CP194" s="172"/>
      <c r="CQ194" s="173"/>
    </row>
    <row r="195" spans="1:95" ht="30" customHeight="1" x14ac:dyDescent="0.15">
      <c r="A195" s="162"/>
      <c r="B195" s="159"/>
      <c r="C195" s="253"/>
      <c r="D195" s="179"/>
      <c r="E195" s="183"/>
      <c r="F195" s="184"/>
      <c r="G195" s="13"/>
      <c r="H195" s="162"/>
      <c r="I195" s="159"/>
      <c r="J195" s="163"/>
      <c r="K195" s="212"/>
      <c r="L195" s="183"/>
      <c r="M195" s="184"/>
      <c r="N195" s="13"/>
      <c r="O195" s="162"/>
      <c r="P195" s="159"/>
      <c r="Q195" s="159"/>
      <c r="R195" s="179"/>
      <c r="S195" s="183"/>
      <c r="T195" s="184"/>
      <c r="U195" s="13"/>
      <c r="V195" s="162"/>
      <c r="W195" s="159"/>
      <c r="X195" s="300"/>
      <c r="Y195" s="301"/>
      <c r="Z195" s="301"/>
      <c r="AA195" s="302"/>
      <c r="AB195" s="13"/>
      <c r="AC195" s="162"/>
      <c r="AD195" s="159"/>
      <c r="AE195" s="314"/>
      <c r="AF195" s="315"/>
      <c r="AG195" s="315"/>
      <c r="AH195" s="316"/>
      <c r="AI195" s="13"/>
      <c r="AJ195" s="162"/>
      <c r="AK195" s="159"/>
      <c r="AL195" s="238" t="str">
        <f>IF($AL$6="","",$AL$6)</f>
        <v>下肢</v>
      </c>
      <c r="AM195" s="239"/>
      <c r="AN195" s="239"/>
      <c r="AO195" s="240"/>
      <c r="AP195" s="13"/>
      <c r="AQ195" s="162"/>
      <c r="AR195" s="159"/>
      <c r="AS195" s="238" t="str">
        <f>IF($AS$6="","",$AS$6)</f>
        <v>下肢</v>
      </c>
      <c r="AT195" s="239"/>
      <c r="AU195" s="239"/>
      <c r="AV195" s="240"/>
      <c r="AW195" s="13"/>
      <c r="AX195" s="162"/>
      <c r="AY195" s="168"/>
      <c r="AZ195" s="239" t="str">
        <f>IF($AZ$6="","",$AZ$6)</f>
        <v>下肢</v>
      </c>
      <c r="BA195" s="240"/>
      <c r="BB195" s="65"/>
      <c r="BC195" s="162"/>
      <c r="BD195" s="168"/>
      <c r="BE195" s="239" t="str">
        <f>IF($BE$6="","",$BE$6)</f>
        <v>上肢</v>
      </c>
      <c r="BF195" s="240"/>
      <c r="BG195" s="13"/>
      <c r="BH195" s="162"/>
      <c r="BI195" s="159"/>
      <c r="BJ195" s="241" t="str">
        <f>IF($BJ$6="","",$BJ$6)</f>
        <v>肩関節</v>
      </c>
      <c r="BK195" s="242"/>
      <c r="BL195" s="241" t="s">
        <v>33</v>
      </c>
      <c r="BM195" s="243"/>
      <c r="BN195" s="13"/>
      <c r="BO195" s="162"/>
      <c r="BP195" s="168"/>
      <c r="BQ195" s="241" t="str">
        <f>IF($BQ$6="","",$BQ$6)</f>
        <v>動的</v>
      </c>
      <c r="BR195" s="243"/>
      <c r="BS195" s="13"/>
      <c r="BT195" s="162"/>
      <c r="BU195" s="168"/>
      <c r="BV195" s="305"/>
      <c r="BW195" s="306"/>
      <c r="BX195" s="13"/>
      <c r="BY195" s="162"/>
      <c r="BZ195" s="168"/>
      <c r="CA195" s="175"/>
      <c r="CB195" s="175"/>
      <c r="CC195" s="175"/>
      <c r="CD195" s="176"/>
      <c r="CE195" s="13"/>
      <c r="CF195" s="162"/>
      <c r="CG195" s="168"/>
      <c r="CH195" s="174"/>
      <c r="CI195" s="175"/>
      <c r="CJ195" s="175"/>
      <c r="CK195" s="175"/>
      <c r="CL195" s="175"/>
      <c r="CM195" s="175"/>
      <c r="CN195" s="175"/>
      <c r="CO195" s="175"/>
      <c r="CP195" s="175"/>
      <c r="CQ195" s="176"/>
    </row>
    <row r="196" spans="1:95" ht="30" customHeight="1" x14ac:dyDescent="0.15">
      <c r="A196" s="162"/>
      <c r="B196" s="159"/>
      <c r="C196" s="253"/>
      <c r="D196" s="180"/>
      <c r="E196" s="17" t="str">
        <f>IF($E$7="","",$E$7)</f>
        <v>身長</v>
      </c>
      <c r="F196" s="18" t="str">
        <f>IF($F$7="","",$F$7)</f>
        <v>体重</v>
      </c>
      <c r="G196" s="13"/>
      <c r="H196" s="162"/>
      <c r="I196" s="159"/>
      <c r="J196" s="163"/>
      <c r="K196" s="212"/>
      <c r="L196" s="37" t="str">
        <f>IF($L$7="","",$L$7)</f>
        <v>上腕背部皮脂厚</v>
      </c>
      <c r="M196" s="38" t="str">
        <f>IF($M$7="","",$M$7)</f>
        <v>肩甲骨下角皮脂厚</v>
      </c>
      <c r="N196" s="13"/>
      <c r="O196" s="162"/>
      <c r="P196" s="159"/>
      <c r="Q196" s="159"/>
      <c r="R196" s="180"/>
      <c r="S196" s="185" t="str">
        <f>IF($S$7="","",$S$7)</f>
        <v>指高</v>
      </c>
      <c r="T196" s="186"/>
      <c r="U196" s="13"/>
      <c r="V196" s="162"/>
      <c r="W196" s="163"/>
      <c r="X196" s="263" t="str">
        <f>IF($X$7="","",$X$7)</f>
        <v>20ｍスプリント</v>
      </c>
      <c r="Y196" s="264"/>
      <c r="Z196" s="264"/>
      <c r="AA196" s="265"/>
      <c r="AB196" s="13"/>
      <c r="AC196" s="162"/>
      <c r="AD196" s="163"/>
      <c r="AE196" s="317" t="str">
        <f>IF($AE$7="","",$AE$7)</f>
        <v>プロアジリティー</v>
      </c>
      <c r="AF196" s="318"/>
      <c r="AG196" s="318"/>
      <c r="AH196" s="319"/>
      <c r="AI196" s="13"/>
      <c r="AJ196" s="162"/>
      <c r="AK196" s="163"/>
      <c r="AL196" s="206" t="str">
        <f>IF($AL$7="","",$AL$7)</f>
        <v>垂直跳び</v>
      </c>
      <c r="AM196" s="207"/>
      <c r="AN196" s="165" t="str">
        <f>IF($AN$7="","",$AN$7)</f>
        <v>ランニングジャンプ</v>
      </c>
      <c r="AO196" s="166"/>
      <c r="AP196" s="13"/>
      <c r="AQ196" s="162"/>
      <c r="AR196" s="163"/>
      <c r="AS196" s="206" t="str">
        <f>IF($AS$7="","",$AS$7)</f>
        <v>ブロックジャンプ（右方向へ）</v>
      </c>
      <c r="AT196" s="207"/>
      <c r="AU196" s="165" t="str">
        <f>IF($AU$7="","",$AU$7)</f>
        <v>ブロックジャンプ（左方向へ）</v>
      </c>
      <c r="AV196" s="166"/>
      <c r="AW196" s="13"/>
      <c r="AX196" s="162"/>
      <c r="AY196" s="168"/>
      <c r="AZ196" s="208" t="str">
        <f>IF($AZ$7="","",$AZ$7)</f>
        <v>両脚３回跳</v>
      </c>
      <c r="BA196" s="209"/>
      <c r="BB196" s="66"/>
      <c r="BC196" s="162"/>
      <c r="BD196" s="168"/>
      <c r="BE196" s="208" t="str">
        <f>IF($BE$7="","",$BE$7)</f>
        <v>オーバーヘッドスロー</v>
      </c>
      <c r="BF196" s="209"/>
      <c r="BG196" s="13"/>
      <c r="BH196" s="162"/>
      <c r="BI196" s="163"/>
      <c r="BJ196" s="203" t="str">
        <f>IF($BJ$7="","",$BJ$7)</f>
        <v>バッククラッチ</v>
      </c>
      <c r="BK196" s="204"/>
      <c r="BL196" s="67" t="s">
        <v>34</v>
      </c>
      <c r="BM196" s="68" t="s">
        <v>35</v>
      </c>
      <c r="BN196" s="13"/>
      <c r="BO196" s="162"/>
      <c r="BP196" s="168"/>
      <c r="BQ196" s="307" t="str">
        <f>IF($BQ$7="","",$BQ$7)</f>
        <v>片脚ファンクショナルリーチ</v>
      </c>
      <c r="BR196" s="308"/>
      <c r="BS196" s="13"/>
      <c r="BT196" s="162"/>
      <c r="BU196" s="168"/>
      <c r="BV196" s="69" t="str">
        <f>IF($BV$7="","",$BV$7)</f>
        <v>YO-YO　テスト</v>
      </c>
      <c r="BW196" s="70" t="str">
        <f>IF($BW$7="","",$BW$7)</f>
        <v>30秒シットアップ</v>
      </c>
      <c r="BX196" s="13"/>
      <c r="BY196" s="162"/>
      <c r="BZ196" s="168"/>
      <c r="CA196" s="156" t="str">
        <f>IF($CA$7="","",$CA$7)</f>
        <v>握力（右）</v>
      </c>
      <c r="CB196" s="157"/>
      <c r="CC196" s="201" t="str">
        <f>IF($CC$7="","",$CC$7)</f>
        <v>握力（左）</v>
      </c>
      <c r="CD196" s="202"/>
      <c r="CE196" s="13"/>
      <c r="CF196" s="162"/>
      <c r="CG196" s="168"/>
      <c r="CH196" s="155" t="str">
        <f>IF($CH$7="","",$CH$7)</f>
        <v>選抜選出歴</v>
      </c>
      <c r="CI196" s="156"/>
      <c r="CJ196" s="156"/>
      <c r="CK196" s="156"/>
      <c r="CL196" s="157"/>
      <c r="CM196" s="377" t="str">
        <f>IF($CM$7="","",$CM$7)</f>
        <v>日本代表選出歴</v>
      </c>
      <c r="CN196" s="378"/>
      <c r="CO196" s="378"/>
      <c r="CP196" s="378"/>
      <c r="CQ196" s="379"/>
    </row>
    <row r="197" spans="1:95" ht="30" customHeight="1" x14ac:dyDescent="0.15">
      <c r="A197" s="162"/>
      <c r="B197" s="159"/>
      <c r="C197" s="253"/>
      <c r="D197" s="180"/>
      <c r="E197" s="19"/>
      <c r="F197" s="20"/>
      <c r="G197" s="13"/>
      <c r="H197" s="162"/>
      <c r="I197" s="159"/>
      <c r="J197" s="163"/>
      <c r="K197" s="212"/>
      <c r="L197" s="39"/>
      <c r="M197" s="20"/>
      <c r="N197" s="13"/>
      <c r="O197" s="162"/>
      <c r="P197" s="159"/>
      <c r="Q197" s="159"/>
      <c r="R197" s="180"/>
      <c r="S197" s="42" t="str">
        <f>IF($S$8="","",$S$8)</f>
        <v>片手</v>
      </c>
      <c r="T197" s="43" t="str">
        <f>IF($T$8="","",$T$8)</f>
        <v>両手</v>
      </c>
      <c r="U197" s="13"/>
      <c r="V197" s="162"/>
      <c r="W197" s="163"/>
      <c r="X197" s="51" t="str">
        <f>IF($X$8="","",$X$8)</f>
        <v>1st（10m）</v>
      </c>
      <c r="Y197" s="52" t="str">
        <f>IF($Y$8="","",$Y$8)</f>
        <v>1st（20m）</v>
      </c>
      <c r="Z197" s="53" t="str">
        <f>IF($Z$8="","",$Z$8)</f>
        <v>2nd（10m）</v>
      </c>
      <c r="AA197" s="54" t="str">
        <f>IF($AA$8="","",$AA$8)</f>
        <v>2nd（20m）</v>
      </c>
      <c r="AB197" s="13"/>
      <c r="AC197" s="162"/>
      <c r="AD197" s="163"/>
      <c r="AE197" s="320" t="str">
        <f>IF($AE$8="","",$AE$8)</f>
        <v>1st</v>
      </c>
      <c r="AF197" s="321"/>
      <c r="AG197" s="322" t="str">
        <f>IF($AG$8="","",$AG$8)</f>
        <v>2nd</v>
      </c>
      <c r="AH197" s="323"/>
      <c r="AI197" s="13"/>
      <c r="AJ197" s="162"/>
      <c r="AK197" s="163"/>
      <c r="AL197" s="71" t="str">
        <f>IF($AL$8="","",$AL$8)</f>
        <v>1st</v>
      </c>
      <c r="AM197" s="72" t="str">
        <f>IF($AM$8="","",$AM$8)</f>
        <v>2nd</v>
      </c>
      <c r="AN197" s="73" t="str">
        <f>IF($AN$8="","",$AN$8)</f>
        <v>1st</v>
      </c>
      <c r="AO197" s="74" t="str">
        <f>IF($AO$8="","",$AO$8)</f>
        <v>2nd</v>
      </c>
      <c r="AP197" s="13"/>
      <c r="AQ197" s="162"/>
      <c r="AR197" s="163"/>
      <c r="AS197" s="71" t="str">
        <f>IF($AS$8="","",$AS$8)</f>
        <v>1st</v>
      </c>
      <c r="AT197" s="72" t="str">
        <f>IF($AT$8="","",$AT$8)</f>
        <v>2nd</v>
      </c>
      <c r="AU197" s="73" t="str">
        <f>IF($AU$8="","",$AU$8)</f>
        <v>1st</v>
      </c>
      <c r="AV197" s="74" t="str">
        <f>IF($AV$8="","",$AV$8)</f>
        <v>2nd</v>
      </c>
      <c r="AW197" s="13"/>
      <c r="AX197" s="162"/>
      <c r="AY197" s="168"/>
      <c r="AZ197" s="75" t="str">
        <f>IF($AZ$8="","",$AZ$8)</f>
        <v>1st</v>
      </c>
      <c r="BA197" s="76" t="str">
        <f>IF($BA$8="","",$BA$8)</f>
        <v>2nd</v>
      </c>
      <c r="BB197" s="77"/>
      <c r="BC197" s="162"/>
      <c r="BD197" s="168"/>
      <c r="BE197" s="75" t="str">
        <f>IF($BE$8="","",$BE$8)</f>
        <v>1st</v>
      </c>
      <c r="BF197" s="76" t="str">
        <f>IF($BF$8="","",$BF$8)</f>
        <v>2nd</v>
      </c>
      <c r="BG197" s="13"/>
      <c r="BH197" s="162"/>
      <c r="BI197" s="163"/>
      <c r="BJ197" s="78" t="str">
        <f>IF($BJ$8="","",$BJ$8)</f>
        <v>右上</v>
      </c>
      <c r="BK197" s="79" t="str">
        <f>IF($BK$8="","",$BK$8)</f>
        <v>左上</v>
      </c>
      <c r="BL197" s="80"/>
      <c r="BM197" s="81"/>
      <c r="BN197" s="13"/>
      <c r="BO197" s="162"/>
      <c r="BP197" s="168"/>
      <c r="BQ197" s="80" t="str">
        <f>IF($BQ$8="","",$BQ$8)</f>
        <v>右手</v>
      </c>
      <c r="BR197" s="82" t="str">
        <f>IF($BR$8="","",$BR$8)</f>
        <v>左手</v>
      </c>
      <c r="BS197" s="13"/>
      <c r="BT197" s="162"/>
      <c r="BU197" s="168"/>
      <c r="BV197" s="83"/>
      <c r="BW197" s="84"/>
      <c r="BX197" s="13"/>
      <c r="BY197" s="162"/>
      <c r="BZ197" s="168"/>
      <c r="CA197" s="85" t="str">
        <f>IF($CA$8="","",$CA$8)</f>
        <v>1st</v>
      </c>
      <c r="CB197" s="86" t="str">
        <f>IF($CB$8="","",$CB$8)</f>
        <v>2nd</v>
      </c>
      <c r="CC197" s="87" t="str">
        <f>IF($CC$8="","",$CC$8)</f>
        <v>1st</v>
      </c>
      <c r="CD197" s="88" t="str">
        <f>IF($CD$8="","",$CD$8)</f>
        <v>2nd</v>
      </c>
      <c r="CE197" s="13"/>
      <c r="CF197" s="162"/>
      <c r="CG197" s="168"/>
      <c r="CH197" s="85" t="str">
        <f>IF($CH$8="","",$CH$8)</f>
        <v>EA</v>
      </c>
      <c r="CI197" s="89" t="str">
        <f>IF($CI$8="","",$CI$8)</f>
        <v>JHT</v>
      </c>
      <c r="CJ197" s="89" t="str">
        <f>IF($CJ$8="","",$CJ$8)</f>
        <v>JH</v>
      </c>
      <c r="CK197" s="89" t="str">
        <f>IF($CK$8="","",$CK$8)</f>
        <v>H</v>
      </c>
      <c r="CL197" s="90" t="str">
        <f>IF($CL$8="","",$CL$8)</f>
        <v>Univ</v>
      </c>
      <c r="CM197" s="90" t="str">
        <f>IF($CM$8="","",$CM$8)</f>
        <v>U16／17</v>
      </c>
      <c r="CN197" s="90" t="str">
        <f>IF($CN$8="","",$CN$8)</f>
        <v>U18／19</v>
      </c>
      <c r="CO197" s="91" t="str">
        <f>IF($CO$8="","",$CO$8)</f>
        <v>U20／21</v>
      </c>
      <c r="CP197" s="91" t="str">
        <f>IF($CP$8="","",$CP$8)</f>
        <v>U23</v>
      </c>
      <c r="CQ197" s="92" t="str">
        <f>IF($CQ$8="","",$CQ$8)</f>
        <v>JPN</v>
      </c>
    </row>
    <row r="198" spans="1:95" ht="30" customHeight="1" x14ac:dyDescent="0.15">
      <c r="A198" s="162"/>
      <c r="B198" s="160"/>
      <c r="C198" s="253"/>
      <c r="D198" s="180"/>
      <c r="E198" s="122" t="str">
        <f>IF($E$9="","",$E$9)</f>
        <v>cm</v>
      </c>
      <c r="F198" s="123" t="str">
        <f>IF($F$9="","",$F$9)</f>
        <v>kg</v>
      </c>
      <c r="G198" s="13"/>
      <c r="H198" s="162"/>
      <c r="I198" s="160"/>
      <c r="J198" s="164"/>
      <c r="K198" s="213"/>
      <c r="L198" s="126" t="str">
        <f>IF($L$9="","",$L$9)</f>
        <v>mm</v>
      </c>
      <c r="M198" s="127" t="str">
        <f>IF($M$9="","",$M$9)</f>
        <v>mm</v>
      </c>
      <c r="N198" s="13"/>
      <c r="O198" s="162"/>
      <c r="P198" s="160"/>
      <c r="Q198" s="160"/>
      <c r="R198" s="180"/>
      <c r="S198" s="129" t="str">
        <f>IF($S$9="","",$S$9)</f>
        <v>cm</v>
      </c>
      <c r="T198" s="130" t="str">
        <f>IF($T$9="","",$T$9)</f>
        <v>cm</v>
      </c>
      <c r="U198" s="13"/>
      <c r="V198" s="162"/>
      <c r="W198" s="164"/>
      <c r="X198" s="131" t="str">
        <f>IF($X$9="","",$X$9)</f>
        <v>sec</v>
      </c>
      <c r="Y198" s="132" t="str">
        <f>IF($Y$9="","",$Y$9)</f>
        <v>sec</v>
      </c>
      <c r="Z198" s="133" t="str">
        <f>IF($Z$9="","",$Z$9)</f>
        <v>sec</v>
      </c>
      <c r="AA198" s="134" t="str">
        <f>IF($AA$9="","",$AA$9)</f>
        <v>sec</v>
      </c>
      <c r="AB198" s="13"/>
      <c r="AC198" s="162"/>
      <c r="AD198" s="164"/>
      <c r="AE198" s="324" t="str">
        <f>IF($AE$9="","",$AE$9)</f>
        <v>sec</v>
      </c>
      <c r="AF198" s="325"/>
      <c r="AG198" s="309" t="str">
        <f>IF($AG$9="","",$AG$9)</f>
        <v>sec</v>
      </c>
      <c r="AH198" s="310"/>
      <c r="AI198" s="13"/>
      <c r="AJ198" s="162"/>
      <c r="AK198" s="164"/>
      <c r="AL198" s="135" t="str">
        <f>IF($AL$9="","",$AL$9)</f>
        <v>cm</v>
      </c>
      <c r="AM198" s="136" t="str">
        <f>IF($AM$9="","",$AM$9)</f>
        <v>cm</v>
      </c>
      <c r="AN198" s="137" t="str">
        <f>IF($AN$9="","",$AN$9)</f>
        <v>cm</v>
      </c>
      <c r="AO198" s="138" t="str">
        <f>IF($AO$9="","",$AO$9)</f>
        <v>cm</v>
      </c>
      <c r="AP198" s="13"/>
      <c r="AQ198" s="162"/>
      <c r="AR198" s="164"/>
      <c r="AS198" s="135" t="str">
        <f>IF($AS$9="","",$AS$9)</f>
        <v>cm</v>
      </c>
      <c r="AT198" s="136" t="str">
        <f>IF($AT$9="","",$AT$9)</f>
        <v>cm</v>
      </c>
      <c r="AU198" s="137" t="str">
        <f>IF($AU$9="","",$AU$9)</f>
        <v>cm</v>
      </c>
      <c r="AV198" s="138" t="str">
        <f>IF($AV$9="","",$AV$9)</f>
        <v>cm</v>
      </c>
      <c r="AW198" s="13"/>
      <c r="AX198" s="162"/>
      <c r="AY198" s="169"/>
      <c r="AZ198" s="139" t="str">
        <f>IF($AZ$9="","",$AZ$9)</f>
        <v>m</v>
      </c>
      <c r="BA198" s="140" t="str">
        <f>IF($BA$9="","",$BA$9)</f>
        <v>m</v>
      </c>
      <c r="BB198" s="93"/>
      <c r="BC198" s="162"/>
      <c r="BD198" s="169"/>
      <c r="BE198" s="139" t="str">
        <f>IF($BE$9="","",$BE$9)</f>
        <v>m</v>
      </c>
      <c r="BF198" s="141" t="str">
        <f>IF($BF$9="","",$BF$9)</f>
        <v>m</v>
      </c>
      <c r="BG198" s="13"/>
      <c r="BH198" s="162"/>
      <c r="BI198" s="164"/>
      <c r="BJ198" s="142" t="str">
        <f>IF($BJ$9="","",$BJ$9)</f>
        <v>cm</v>
      </c>
      <c r="BK198" s="143" t="str">
        <f>IF($BK$9="","",$BK$9)</f>
        <v>cm</v>
      </c>
      <c r="BL198" s="144" t="str">
        <f>IF($BL$9="","",$BL$9)</f>
        <v>cm</v>
      </c>
      <c r="BM198" s="145" t="str">
        <f>IF($BM$9="","",$BM$9)</f>
        <v>cm</v>
      </c>
      <c r="BN198" s="13"/>
      <c r="BO198" s="162"/>
      <c r="BP198" s="169"/>
      <c r="BQ198" s="143" t="str">
        <f>IF($BQ$9="","",$BQ$9)</f>
        <v>cm</v>
      </c>
      <c r="BR198" s="145" t="str">
        <f>IF($BR$9="","",$BR$9)</f>
        <v>cm</v>
      </c>
      <c r="BS198" s="13"/>
      <c r="BT198" s="162"/>
      <c r="BU198" s="169"/>
      <c r="BV198" s="147" t="str">
        <f>IF($BV$9="","",$BV$9)</f>
        <v>m</v>
      </c>
      <c r="BW198" s="94" t="str">
        <f>IF($BW$9="","",$BW$9)</f>
        <v>回</v>
      </c>
      <c r="BX198" s="13"/>
      <c r="BY198" s="162"/>
      <c r="BZ198" s="169"/>
      <c r="CA198" s="148" t="str">
        <f>IF($CA$9="","",$CA$9)</f>
        <v>kg</v>
      </c>
      <c r="CB198" s="149" t="str">
        <f>IF($CB$9="","",$CB$9)</f>
        <v>kg</v>
      </c>
      <c r="CC198" s="149" t="str">
        <f>IF($CC$9="","",$CC$9)</f>
        <v>kg</v>
      </c>
      <c r="CD198" s="150" t="str">
        <f>IF($CD$9="","",$CD$9)</f>
        <v>kg</v>
      </c>
      <c r="CE198" s="13"/>
      <c r="CF198" s="162"/>
      <c r="CG198" s="169"/>
      <c r="CH198" s="95" t="str">
        <f>IF($CH$9="","",$CH$9)</f>
        <v>年</v>
      </c>
      <c r="CI198" s="95" t="str">
        <f>IF($CI$9="","",$CI$9)</f>
        <v>年</v>
      </c>
      <c r="CJ198" s="95" t="str">
        <f>IF($CJ$9="","",$CJ$9)</f>
        <v>年</v>
      </c>
      <c r="CK198" s="95" t="str">
        <f>IF($CK$9="","",$CK$9)</f>
        <v>年</v>
      </c>
      <c r="CL198" s="95" t="str">
        <f>IF($CL$9="","",$CL$9)</f>
        <v>年</v>
      </c>
      <c r="CM198" s="95" t="str">
        <f>IF($CM$9="","",$CM$9)</f>
        <v>年</v>
      </c>
      <c r="CN198" s="95" t="str">
        <f>IF($CN$9="","",$CN$9)</f>
        <v>年</v>
      </c>
      <c r="CO198" s="95" t="str">
        <f>IF($CO$9="","",$CO$9)</f>
        <v>年</v>
      </c>
      <c r="CP198" s="95" t="str">
        <f>IF($CP$9="","",$CP$9)</f>
        <v>年</v>
      </c>
      <c r="CQ198" s="96" t="str">
        <f>IF($CQ$9="","",$CQ$9)</f>
        <v>年</v>
      </c>
    </row>
    <row r="199" spans="1:95" ht="30" customHeight="1" x14ac:dyDescent="0.15">
      <c r="A199" s="21" t="str">
        <f>IF($A$10="","",$A$10)</f>
        <v/>
      </c>
      <c r="B199" s="22" t="str">
        <f>IF($B$10="","",$B$10)</f>
        <v/>
      </c>
      <c r="C199" s="22" t="str">
        <f>IF($C$10="","",$C$10)</f>
        <v>ひらがな</v>
      </c>
      <c r="D199" s="23" t="str">
        <f>IF($D$10="","",$D$10)</f>
        <v>西暦</v>
      </c>
      <c r="E199" s="24" t="str">
        <f>IF($E$10="","",$E$10)</f>
        <v>小数点第一位</v>
      </c>
      <c r="F199" s="25" t="str">
        <f>IF($F$10="","",$F$10)</f>
        <v>小数点第二位</v>
      </c>
      <c r="G199" s="13"/>
      <c r="H199" s="21" t="str">
        <f>IF($H$10="","",$H$10)</f>
        <v/>
      </c>
      <c r="I199" s="112" t="str">
        <f>IF($I$10="","",$I$10)</f>
        <v/>
      </c>
      <c r="J199" s="236" t="str">
        <f>IF($J$10="","",$J$10)</f>
        <v>複数可</v>
      </c>
      <c r="K199" s="237"/>
      <c r="L199" s="24" t="str">
        <f>IF($L$10="","",$L$10)</f>
        <v>小数点第一位</v>
      </c>
      <c r="M199" s="25" t="str">
        <f>IF($M$10="","",$M$10)</f>
        <v>小数点第一位</v>
      </c>
      <c r="N199" s="13"/>
      <c r="O199" s="21" t="str">
        <f>IF($O$10="","",$O$10)</f>
        <v/>
      </c>
      <c r="P199" s="112" t="str">
        <f>IF($P$10="","",$P$10)</f>
        <v/>
      </c>
      <c r="Q199" s="22" t="str">
        <f>IF($Q$10="","",$Q$10)</f>
        <v>漢字</v>
      </c>
      <c r="R199" s="44" t="str">
        <f>IF($R$10="","",$R$10)</f>
        <v/>
      </c>
      <c r="S199" s="24" t="str">
        <f>IF($S$10="","",$S$10)</f>
        <v>小数点第一位</v>
      </c>
      <c r="T199" s="25" t="str">
        <f>IF($T$10="","",$T$10)</f>
        <v>小数点第一位</v>
      </c>
      <c r="U199" s="13"/>
      <c r="V199" s="21" t="str">
        <f>IF($V$10="","",$V$10)</f>
        <v/>
      </c>
      <c r="W199" s="55" t="str">
        <f>IF($W$10="","",$W$10)</f>
        <v/>
      </c>
      <c r="X199" s="24" t="str">
        <f>IF($X$10="","",$X$10)</f>
        <v>小数点第二位</v>
      </c>
      <c r="Y199" s="56" t="str">
        <f>IF($Y$10="","",$Y$10)</f>
        <v>小数点第二位</v>
      </c>
      <c r="Z199" s="56" t="str">
        <f>IF($Z$10="","",$Z$10)</f>
        <v>小数点第二位</v>
      </c>
      <c r="AA199" s="25" t="str">
        <f>IF($AA$10="","",$AA$10)</f>
        <v>小数点第二位</v>
      </c>
      <c r="AB199" s="13"/>
      <c r="AC199" s="21" t="str">
        <f>IF($AC$10="","",$AC$10)</f>
        <v/>
      </c>
      <c r="AD199" s="55" t="str">
        <f>IF($AD$10="","",$AD$10)</f>
        <v/>
      </c>
      <c r="AE199" s="370" t="str">
        <f>IF($AE$10="","",$AE$10)</f>
        <v>小数点第二位</v>
      </c>
      <c r="AF199" s="371"/>
      <c r="AG199" s="372" t="str">
        <f>IF($AG$10="","",$AG$10)</f>
        <v>小数点第二位</v>
      </c>
      <c r="AH199" s="373"/>
      <c r="AI199" s="13"/>
      <c r="AJ199" s="21" t="str">
        <f>IF($AJ$10="","",$AJ$10)</f>
        <v/>
      </c>
      <c r="AK199" s="55" t="str">
        <f>IF($AK$10="","",$AK$10)</f>
        <v/>
      </c>
      <c r="AL199" s="24" t="str">
        <f>IF($AL$10="","",$AL$10)</f>
        <v>小数点第零位</v>
      </c>
      <c r="AM199" s="56" t="str">
        <f>IF($AM$10="","",$AM$10)</f>
        <v>小数点第零位</v>
      </c>
      <c r="AN199" s="56" t="str">
        <f>IF($AN$10="","",$AN$10)</f>
        <v>小数点第零位</v>
      </c>
      <c r="AO199" s="25" t="str">
        <f>IF($AO$10="","",$AO$10)</f>
        <v>小数点第零位</v>
      </c>
      <c r="AP199" s="13"/>
      <c r="AQ199" s="21" t="str">
        <f>IF($AQ$10="","",$AQ$10)</f>
        <v/>
      </c>
      <c r="AR199" s="55" t="str">
        <f>IF($AR$10="","",$AR$10)</f>
        <v/>
      </c>
      <c r="AS199" s="24" t="str">
        <f>IF($AS$10="","",$AS$10)</f>
        <v>小数点第零位</v>
      </c>
      <c r="AT199" s="56" t="str">
        <f>IF($AT$10="","",$AT$10)</f>
        <v>小数点第零位</v>
      </c>
      <c r="AU199" s="56" t="str">
        <f>IF($AU$10="","",$AU$10)</f>
        <v>小数点第零位</v>
      </c>
      <c r="AV199" s="25" t="str">
        <f>IF($AV$10="","",$AV$10)</f>
        <v>小数点第零位</v>
      </c>
      <c r="AW199" s="13"/>
      <c r="AX199" s="21" t="str">
        <f>IF($AX$10="","",$AX$10)</f>
        <v/>
      </c>
      <c r="AY199" s="97" t="str">
        <f>IF($AY$10="","",$AY$10)</f>
        <v/>
      </c>
      <c r="AZ199" s="24" t="str">
        <f>IF($AZ$10="","",$AZ$10)</f>
        <v>小数点第二位</v>
      </c>
      <c r="BA199" s="25" t="str">
        <f>IF($BA$10="","",$BA$10)</f>
        <v>小数点第二位</v>
      </c>
      <c r="BB199" s="65"/>
      <c r="BC199" s="21" t="str">
        <f>IF($BC$10="","",$BC$10)</f>
        <v/>
      </c>
      <c r="BD199" s="97" t="str">
        <f>IF($BD$10="","",$BD$10)</f>
        <v/>
      </c>
      <c r="BE199" s="24" t="str">
        <f>IF($BE$10="","",$BE$10)</f>
        <v>小数点第二位</v>
      </c>
      <c r="BF199" s="25" t="str">
        <f>IF($BF$10="","",$BF$10)</f>
        <v>小数点第二位</v>
      </c>
      <c r="BG199" s="13"/>
      <c r="BH199" s="21" t="str">
        <f>IF($BH$10="","",$BH$10)</f>
        <v/>
      </c>
      <c r="BI199" s="55" t="str">
        <f>IF($BI$10="","",$BI$10)</f>
        <v/>
      </c>
      <c r="BJ199" s="24" t="str">
        <f>IF($BJ$10="","",$BJ$10)</f>
        <v>小数点第一位</v>
      </c>
      <c r="BK199" s="56" t="str">
        <f>IF($BK$10="","",$BK$10)</f>
        <v>小数点第一位</v>
      </c>
      <c r="BL199" s="56" t="str">
        <f>IF($BL$10="","",$BL$10)</f>
        <v>小数点第一位</v>
      </c>
      <c r="BM199" s="25" t="str">
        <f>IF($BM$10="","",$BM$10)</f>
        <v>小数点第一位</v>
      </c>
      <c r="BN199" s="13"/>
      <c r="BO199" s="21" t="str">
        <f>IF($BO$10="","",$BO$10)</f>
        <v/>
      </c>
      <c r="BP199" s="97" t="str">
        <f>IF($BP$10="","",$BP$10)</f>
        <v/>
      </c>
      <c r="BQ199" s="56" t="str">
        <f>IF($BQ$10="","",$BQ$10)</f>
        <v>小数点第一位</v>
      </c>
      <c r="BR199" s="25" t="str">
        <f>IF($BR$10="","",$BR$10)</f>
        <v>小数点第一位</v>
      </c>
      <c r="BS199" s="13"/>
      <c r="BT199" s="21" t="str">
        <f>IF($BT$10="","",$BT$10)</f>
        <v/>
      </c>
      <c r="BU199" s="97" t="str">
        <f>IF($BU$10="","",$BU$10)</f>
        <v/>
      </c>
      <c r="BV199" s="98" t="str">
        <f>IF($BV$10="","",$BV$10)</f>
        <v>小数点第零位</v>
      </c>
      <c r="BW199" s="25" t="str">
        <f>IF($BW$10="","",$BW$10)</f>
        <v>小数点第零位</v>
      </c>
      <c r="BX199" s="13"/>
      <c r="BY199" s="21" t="str">
        <f>IF($BY$10="","",$BY172)</f>
        <v/>
      </c>
      <c r="BZ199" s="97" t="str">
        <f>IF($BZ$10="","",$BZ172)</f>
        <v/>
      </c>
      <c r="CA199" s="98" t="str">
        <f>IF($CA$10="","",$CA172)</f>
        <v>小数点第一位</v>
      </c>
      <c r="CB199" s="56" t="str">
        <f>IF($CB$10="","",$CB$10)</f>
        <v>小数点第一位</v>
      </c>
      <c r="CC199" s="56" t="str">
        <f>IF($CC$10="","",$CC$10)</f>
        <v>小数点第一位</v>
      </c>
      <c r="CD199" s="25" t="str">
        <f>IF($CD$10="","",$CD$10)</f>
        <v>小数点第一位</v>
      </c>
      <c r="CE199" s="13"/>
      <c r="CF199" s="21" t="str">
        <f>IF($CF$10="","",$CF$10)</f>
        <v/>
      </c>
      <c r="CG199" s="97" t="str">
        <f>IF($CG$10="","",$CG$10)</f>
        <v/>
      </c>
      <c r="CH199" s="98" t="str">
        <f>IF($CH$10="","",$CH$10)</f>
        <v/>
      </c>
      <c r="CI199" s="56" t="str">
        <f>IF($CI$10="","",$CI$10)</f>
        <v/>
      </c>
      <c r="CJ199" s="56" t="str">
        <f>IF($CJ$10="","",$CJ$10)</f>
        <v/>
      </c>
      <c r="CK199" s="98" t="str">
        <f>IF($CK$10="","",$CK$10)</f>
        <v/>
      </c>
      <c r="CL199" s="99" t="str">
        <f>IF($CL$10="","",$CL$10)</f>
        <v/>
      </c>
      <c r="CM199" s="100"/>
      <c r="CN199" s="100" t="str">
        <f>IF($CN$10="","",$CN$10)</f>
        <v/>
      </c>
      <c r="CO199" s="99" t="str">
        <f>IF($CO$10="","",$CO$10)</f>
        <v/>
      </c>
      <c r="CP199" s="99" t="str">
        <f>IF($CP$10="","",$CP$10)</f>
        <v/>
      </c>
      <c r="CQ199" s="101" t="str">
        <f>IF($CQ$10="","",$CQ$10)</f>
        <v/>
      </c>
    </row>
    <row r="200" spans="1:95" ht="30" customHeight="1" x14ac:dyDescent="0.15">
      <c r="A200" s="124">
        <f ca="1">IF(入力!$C$4&gt;7,OFFSET(入力!E3,QUOTIENT(入力!$C$3,入力!$C$4)*7+IF(MOD(入力!$C$3,入力!$C$4)&lt;8,MOD(入力!$C$3,入力!$C$4),7),),"")</f>
        <v>71</v>
      </c>
      <c r="B200" s="117" t="str">
        <f ca="1">IF(入力!$C$4&gt;7,OFFSET(入力!F3,QUOTIENT(入力!$C$3,入力!$C$4)*7+IF(MOD(入力!$C$3,入力!$C$4)&lt;8,MOD(入力!$C$3,入力!$C$4),7),),"")</f>
        <v>七十一</v>
      </c>
      <c r="C200" s="27" t="str">
        <f>IF($C$11="","",$C$11)</f>
        <v>　</v>
      </c>
      <c r="D200" s="28" t="str">
        <f>IF($D$11="","",$D$11)</f>
        <v>　　　　　　年　　　月　　　日</v>
      </c>
      <c r="E200" s="29" t="str">
        <f>IF($E$11="","",$E$11)</f>
        <v>　　　　．</v>
      </c>
      <c r="F200" s="30" t="str">
        <f>IF($F$11="","",$F$11)</f>
        <v>　　　．</v>
      </c>
      <c r="G200" s="13"/>
      <c r="H200" s="124">
        <f ca="1">IF($A$200="","",$A$200)</f>
        <v>71</v>
      </c>
      <c r="I200" s="40" t="str">
        <f ca="1">IF($B$200="","",$B$200)</f>
        <v>七十一</v>
      </c>
      <c r="J200" s="234" t="str">
        <f>IF($J$11="","",$J$11)</f>
        <v>WS ／ OH ／ OP ／ MB ／ S ／ L ／ R ／ RS</v>
      </c>
      <c r="K200" s="235"/>
      <c r="L200" s="29" t="str">
        <f>IF($L$11="","",$L$11)</f>
        <v>　　　　．</v>
      </c>
      <c r="M200" s="30" t="str">
        <f>IF($M$11="","",$M$11)</f>
        <v>　　　　．</v>
      </c>
      <c r="N200" s="13"/>
      <c r="O200" s="124">
        <f ca="1">IF($A$200="","",$A$200)</f>
        <v>71</v>
      </c>
      <c r="P200" s="40" t="str">
        <f ca="1">IF($B$200="","",$B$200)</f>
        <v>七十一</v>
      </c>
      <c r="Q200" s="45"/>
      <c r="R200" s="46" t="str">
        <f>IF($R$11="","",$R$11)</f>
        <v>右　／　左　／　両</v>
      </c>
      <c r="S200" s="29" t="str">
        <f>IF($S$11="","",$S$11)</f>
        <v>　　　　．</v>
      </c>
      <c r="T200" s="30" t="str">
        <f>IF($T$11="","",$T$11)</f>
        <v>　　　　．</v>
      </c>
      <c r="U200" s="13"/>
      <c r="V200" s="124">
        <f ca="1">IF($A$200="","",$A$200)</f>
        <v>71</v>
      </c>
      <c r="W200" s="40" t="str">
        <f ca="1">IF($B$200="","",$B$200)</f>
        <v>七十一</v>
      </c>
      <c r="X200" s="29" t="str">
        <f>IF($X$11="","",$X$11)</f>
        <v>　　　．</v>
      </c>
      <c r="Y200" s="57" t="str">
        <f>IF($Y$11="","",$Y$11)</f>
        <v>　　　．</v>
      </c>
      <c r="Z200" s="57" t="str">
        <f>IF($Z$11="","",$Z$11)</f>
        <v>　　　．</v>
      </c>
      <c r="AA200" s="30" t="str">
        <f>IF($AA$11="","",$AA$11)</f>
        <v>　　　．</v>
      </c>
      <c r="AB200" s="13"/>
      <c r="AC200" s="124">
        <f ca="1">IF($A$200="","",$A$200)</f>
        <v>71</v>
      </c>
      <c r="AD200" s="40" t="str">
        <f ca="1">IF($B$200="","",$B$200)</f>
        <v>七十一</v>
      </c>
      <c r="AE200" s="293" t="str">
        <f t="shared" ref="AE200:AE209" si="350">IF($AE$11="","",$AE$11)</f>
        <v>　　．</v>
      </c>
      <c r="AF200" s="294"/>
      <c r="AG200" s="293" t="str">
        <f t="shared" ref="AG200:AG209" si="351">IF($AG$11="","",$AG$11)</f>
        <v>　　．</v>
      </c>
      <c r="AH200" s="296"/>
      <c r="AI200" s="13"/>
      <c r="AJ200" s="124">
        <f ca="1">IF($A$200="","",$A$200)</f>
        <v>71</v>
      </c>
      <c r="AK200" s="40" t="str">
        <f ca="1">IF($B$200="","",$B$200)</f>
        <v>七十一</v>
      </c>
      <c r="AL200" s="29" t="str">
        <f>IF($AL$11="","",$AL$11)</f>
        <v/>
      </c>
      <c r="AM200" s="57" t="str">
        <f>IF($AM$11="","",$AM$11)</f>
        <v/>
      </c>
      <c r="AN200" s="57" t="str">
        <f>IF($AN$11="","",$AN$11)</f>
        <v/>
      </c>
      <c r="AO200" s="30" t="str">
        <f>IF($AO$11="","",$AO$11)</f>
        <v/>
      </c>
      <c r="AP200" s="13"/>
      <c r="AQ200" s="124">
        <f ca="1">IF($A$200="","",$A$200)</f>
        <v>71</v>
      </c>
      <c r="AR200" s="40" t="str">
        <f ca="1">IF($B$200="","",$B$200)</f>
        <v>七十一</v>
      </c>
      <c r="AS200" s="29" t="str">
        <f>IF($AS$11="","",$AS$11)</f>
        <v/>
      </c>
      <c r="AT200" s="57" t="str">
        <f>IF($AT$11="","",$AT$11)</f>
        <v/>
      </c>
      <c r="AU200" s="57" t="str">
        <f>IF($AU$11="","",$AU$11)</f>
        <v/>
      </c>
      <c r="AV200" s="30" t="str">
        <f>IF($AV$11="","",$AV$11)</f>
        <v/>
      </c>
      <c r="AW200" s="13"/>
      <c r="AX200" s="124">
        <f ca="1">IF($A$200="","",$A$200)</f>
        <v>71</v>
      </c>
      <c r="AY200" s="40" t="str">
        <f ca="1">IF($B$200="","",$B$200)</f>
        <v>七十一</v>
      </c>
      <c r="AZ200" s="29" t="str">
        <f>IF($AZ$11="","",$AZ$11)</f>
        <v>　　　　　　．</v>
      </c>
      <c r="BA200" s="102" t="str">
        <f>IF($BA$11="","",$BA$11)</f>
        <v>　　　　　　．</v>
      </c>
      <c r="BB200" s="103"/>
      <c r="BC200" s="124">
        <f ca="1">IF($A$200="","",$A$200)</f>
        <v>71</v>
      </c>
      <c r="BD200" s="40" t="str">
        <f ca="1">IF($B$200="","",$B$200)</f>
        <v>七十一</v>
      </c>
      <c r="BE200" s="29" t="str">
        <f>IF($BE$11="","",$BE$11)</f>
        <v>　　　　　　．</v>
      </c>
      <c r="BF200" s="102" t="str">
        <f>IF($BF$11="","",$BF$11)</f>
        <v>　　　　　　．</v>
      </c>
      <c r="BG200" s="13"/>
      <c r="BH200" s="124">
        <f ca="1">IF($A$200="","",$A$200)</f>
        <v>71</v>
      </c>
      <c r="BI200" s="40" t="str">
        <f ca="1">IF($B$200="","",$B$200)</f>
        <v>七十一</v>
      </c>
      <c r="BJ200" s="29" t="str">
        <f>IF($BJ$11="","",$BJ$11)</f>
        <v>　　　　．</v>
      </c>
      <c r="BK200" s="57" t="str">
        <f>IF($BK$11="","",$BK$11)</f>
        <v>　　　　．</v>
      </c>
      <c r="BL200" s="57" t="str">
        <f>IF($BL$11="","",$BL$11)</f>
        <v>　　　　．</v>
      </c>
      <c r="BM200" s="30" t="str">
        <f>IF($BM$11="","",$BM$11)</f>
        <v>　　　　．</v>
      </c>
      <c r="BN200" s="13"/>
      <c r="BO200" s="124">
        <f ca="1">IF($A$200="","",$A$200)</f>
        <v>71</v>
      </c>
      <c r="BP200" s="40" t="str">
        <f ca="1">IF($B$200="","",$B$200)</f>
        <v>七十一</v>
      </c>
      <c r="BQ200" s="29" t="str">
        <f>IF($BQ$11="","",$BQ$11)</f>
        <v>　　　　　　　　．</v>
      </c>
      <c r="BR200" s="30" t="str">
        <f>IF($BR$11="","",$BR$11)</f>
        <v>　　　　　　　　．</v>
      </c>
      <c r="BS200" s="13"/>
      <c r="BT200" s="124">
        <f ca="1">IF($A$200="","",$A$200)</f>
        <v>71</v>
      </c>
      <c r="BU200" s="104" t="str">
        <f ca="1">IF($B$200="","",$B$200)</f>
        <v>七十一</v>
      </c>
      <c r="BV200" s="113" t="str">
        <f>IF($BV$11="","",$BV$11)</f>
        <v/>
      </c>
      <c r="BW200" s="102" t="str">
        <f>IF($BW$11="","",$BW$11)</f>
        <v/>
      </c>
      <c r="BX200" s="13"/>
      <c r="BY200" s="124">
        <f ca="1">IF($A$200="","",$A$200)</f>
        <v>71</v>
      </c>
      <c r="BZ200" s="40" t="str">
        <f ca="1">IF($B$200="","",$B$200)</f>
        <v>七十一</v>
      </c>
      <c r="CA200" s="29" t="str">
        <f>IF($CA$11="","",$CA$11)</f>
        <v>　　　　．</v>
      </c>
      <c r="CB200" s="57" t="str">
        <f>IF($CB$11="","",$CB$11)</f>
        <v>　　　　．</v>
      </c>
      <c r="CC200" s="57" t="str">
        <f>IF($CC$11="","",$CC$11)</f>
        <v>　　　　．</v>
      </c>
      <c r="CD200" s="30" t="str">
        <f>IF($CD$11="","",$CD$11)</f>
        <v>　　　　．</v>
      </c>
      <c r="CE200" s="13"/>
      <c r="CF200" s="124">
        <f ca="1">IF($A$200="","",$A$200)</f>
        <v>71</v>
      </c>
      <c r="CG200" s="40" t="str">
        <f ca="1">IF($B$200="","",$B$200)</f>
        <v>七十一</v>
      </c>
      <c r="CH200" s="105" t="str">
        <f>IF($CH$11="","",$CH$11)</f>
        <v>年</v>
      </c>
      <c r="CI200" s="106" t="str">
        <f>IF($CI$11="","",$CI$11)</f>
        <v>年</v>
      </c>
      <c r="CJ200" s="106" t="str">
        <f>IF($CJ$11="","",$CJ$11)</f>
        <v>年</v>
      </c>
      <c r="CK200" s="106" t="str">
        <f>IF($CK$11="","",$CK$11)</f>
        <v>年</v>
      </c>
      <c r="CL200" s="106" t="str">
        <f>IF($CL$11="","",$CL$11)</f>
        <v>年</v>
      </c>
      <c r="CM200" s="106" t="str">
        <f>IF($CM$11="","",$CM$11)</f>
        <v>年</v>
      </c>
      <c r="CN200" s="106" t="str">
        <f>IF($CN$11="","",$CN$11)</f>
        <v>年</v>
      </c>
      <c r="CO200" s="106" t="str">
        <f>IF($CO$11="","",$CO$11)</f>
        <v>年</v>
      </c>
      <c r="CP200" s="106" t="str">
        <f>IF($CP$11="","",$CP$11)</f>
        <v>年</v>
      </c>
      <c r="CQ200" s="107" t="str">
        <f>IF($CQ$11="","",$CQ$11)</f>
        <v>年</v>
      </c>
    </row>
    <row r="201" spans="1:95" ht="30" customHeight="1" x14ac:dyDescent="0.15">
      <c r="A201" s="124">
        <f ca="1">IF(AND(入力!$C$4&gt;7,OR(QUOTIENT(入力!$C$3,入力!$C$4)&gt;1,AND(QUOTIENT(入力!$C$3,入力!$C$4)&gt;0,MOD(入力!$C$3,入力!$C$4)&gt;7))),OFFSET(入力!E3,QUOTIENT(入力!$C$3,入力!$C$4)*7+IF(MOD(入力!$C$3,入力!$C$4)&lt;8,MOD(入力!$C$3,入力!$C$4),7)+1,),"")</f>
        <v>72</v>
      </c>
      <c r="B201" s="121" t="str">
        <f ca="1">IF(AND(入力!$C$4&gt;7,OR(QUOTIENT(入力!$C$3,入力!$C$4)&gt;1,AND(QUOTIENT(入力!$C$3,入力!$C$4)&gt;0,MOD(入力!$C$3,入力!$C$4)&gt;7))),OFFSET(入力!F3,QUOTIENT(入力!$C$3,入力!$C$4)*7+IF(MOD(入力!$C$3,入力!$C$4)&lt;8,MOD(入力!$C$3,入力!$C$4),7)+1,),"")</f>
        <v>七十二</v>
      </c>
      <c r="C201" s="27" t="str">
        <f>IF($C$11="","",$C$11)</f>
        <v>　</v>
      </c>
      <c r="D201" s="28" t="str">
        <f>IF($D$11="","",$D$11)</f>
        <v>　　　　　　年　　　月　　　日</v>
      </c>
      <c r="E201" s="29" t="str">
        <f t="shared" ref="E201:E209" si="352">IF($E$11="","",$E$11)</f>
        <v>　　　　．</v>
      </c>
      <c r="F201" s="30" t="str">
        <f>IF($F$11="","",$F$11)</f>
        <v>　　　．</v>
      </c>
      <c r="G201" s="13"/>
      <c r="H201" s="124">
        <f ca="1">IF($A$201="","",$A$201)</f>
        <v>72</v>
      </c>
      <c r="I201" s="40" t="str">
        <f ca="1">IF($B$201="","",$B$201)</f>
        <v>七十二</v>
      </c>
      <c r="J201" s="234" t="str">
        <f t="shared" ref="J201:J209" si="353">IF($J$11="","",$J$11)</f>
        <v>WS ／ OH ／ OP ／ MB ／ S ／ L ／ R ／ RS</v>
      </c>
      <c r="K201" s="235"/>
      <c r="L201" s="29" t="str">
        <f t="shared" ref="L201:L209" si="354">IF($L$11="","",$L$11)</f>
        <v>　　　　．</v>
      </c>
      <c r="M201" s="30" t="str">
        <f t="shared" ref="M201:M209" si="355">IF($M$11="","",$M$11)</f>
        <v>　　　　．</v>
      </c>
      <c r="N201" s="13"/>
      <c r="O201" s="124">
        <f ca="1">IF($A$201="","",$A$201)</f>
        <v>72</v>
      </c>
      <c r="P201" s="40" t="str">
        <f ca="1">IF($B$201="","",$B$201)</f>
        <v>七十二</v>
      </c>
      <c r="Q201" s="45"/>
      <c r="R201" s="46" t="str">
        <f t="shared" ref="R201:R209" si="356">IF($R$11="","",$R$11)</f>
        <v>右　／　左　／　両</v>
      </c>
      <c r="S201" s="29" t="str">
        <f t="shared" ref="S201:S209" si="357">IF($S$11="","",$S$11)</f>
        <v>　　　　．</v>
      </c>
      <c r="T201" s="30" t="str">
        <f t="shared" ref="T201:T209" si="358">IF($T$11="","",$T$11)</f>
        <v>　　　　．</v>
      </c>
      <c r="U201" s="13"/>
      <c r="V201" s="124">
        <f ca="1">IF($A$201="","",$A$201)</f>
        <v>72</v>
      </c>
      <c r="W201" s="40" t="str">
        <f ca="1">IF($B$201="","",$B$201)</f>
        <v>七十二</v>
      </c>
      <c r="X201" s="29" t="str">
        <f t="shared" ref="X201:X209" si="359">IF($X$11="","",$X$11)</f>
        <v>　　　．</v>
      </c>
      <c r="Y201" s="57" t="str">
        <f t="shared" ref="Y201:Y209" si="360">IF($Y$11="","",$Y$11)</f>
        <v>　　　．</v>
      </c>
      <c r="Z201" s="57" t="str">
        <f t="shared" ref="Z201:Z209" si="361">IF($Z$11="","",$Z$11)</f>
        <v>　　　．</v>
      </c>
      <c r="AA201" s="30" t="str">
        <f t="shared" ref="AA201:AA209" si="362">IF($AA$11="","",$AA$11)</f>
        <v>　　　．</v>
      </c>
      <c r="AB201" s="13"/>
      <c r="AC201" s="124">
        <f ca="1">IF($A$201="","",$A$201)</f>
        <v>72</v>
      </c>
      <c r="AD201" s="40" t="str">
        <f ca="1">IF($B$201="","",$B$201)</f>
        <v>七十二</v>
      </c>
      <c r="AE201" s="293" t="str">
        <f t="shared" si="350"/>
        <v>　　．</v>
      </c>
      <c r="AF201" s="294"/>
      <c r="AG201" s="295" t="str">
        <f t="shared" si="351"/>
        <v>　　．</v>
      </c>
      <c r="AH201" s="296"/>
      <c r="AI201" s="13"/>
      <c r="AJ201" s="124">
        <f ca="1">IF($A$201="","",$A$201)</f>
        <v>72</v>
      </c>
      <c r="AK201" s="40" t="str">
        <f ca="1">IF($B$201="","",$B$201)</f>
        <v>七十二</v>
      </c>
      <c r="AL201" s="29" t="str">
        <f t="shared" ref="AL201:AL209" si="363">IF($AL$11="","",$AL$11)</f>
        <v/>
      </c>
      <c r="AM201" s="57" t="str">
        <f t="shared" ref="AM201:AM209" si="364">IF($AM$11="","",$AM$11)</f>
        <v/>
      </c>
      <c r="AN201" s="57" t="str">
        <f t="shared" ref="AN201:AN209" si="365">IF($AN$11="","",$AN$11)</f>
        <v/>
      </c>
      <c r="AO201" s="30" t="str">
        <f t="shared" ref="AO201:AO209" si="366">IF($AO$11="","",$AO$11)</f>
        <v/>
      </c>
      <c r="AP201" s="13"/>
      <c r="AQ201" s="124">
        <f ca="1">IF($A$201="","",$A$201)</f>
        <v>72</v>
      </c>
      <c r="AR201" s="40" t="str">
        <f ca="1">IF($B$201="","",$B$201)</f>
        <v>七十二</v>
      </c>
      <c r="AS201" s="29" t="str">
        <f t="shared" ref="AS201:AS209" si="367">IF($AS$11="","",$AS$11)</f>
        <v/>
      </c>
      <c r="AT201" s="57" t="str">
        <f t="shared" ref="AT201:AT209" si="368">IF($AT$11="","",$AT$11)</f>
        <v/>
      </c>
      <c r="AU201" s="57" t="str">
        <f t="shared" ref="AU201:AU209" si="369">IF($AU$11="","",$AU$11)</f>
        <v/>
      </c>
      <c r="AV201" s="30" t="str">
        <f t="shared" ref="AV201:AV209" si="370">IF($AV$11="","",$AV$11)</f>
        <v/>
      </c>
      <c r="AW201" s="13"/>
      <c r="AX201" s="124">
        <f ca="1">IF($A$201="","",$A$201)</f>
        <v>72</v>
      </c>
      <c r="AY201" s="40" t="str">
        <f ca="1">IF($B$201="","",$B$201)</f>
        <v>七十二</v>
      </c>
      <c r="AZ201" s="29" t="str">
        <f t="shared" ref="AZ201:AZ209" si="371">IF($AZ$11="","",$AZ$11)</f>
        <v>　　　　　　．</v>
      </c>
      <c r="BA201" s="102" t="str">
        <f t="shared" ref="BA201:BA209" si="372">IF($BA$11="","",$BA$11)</f>
        <v>　　　　　　．</v>
      </c>
      <c r="BB201" s="103"/>
      <c r="BC201" s="124">
        <f ca="1">IF($A$201="","",$A$201)</f>
        <v>72</v>
      </c>
      <c r="BD201" s="40" t="str">
        <f ca="1">IF($B$201="","",$B$201)</f>
        <v>七十二</v>
      </c>
      <c r="BE201" s="29" t="str">
        <f t="shared" ref="BE201:BE209" si="373">IF($BE$11="","",$BE$11)</f>
        <v>　　　　　　．</v>
      </c>
      <c r="BF201" s="102" t="str">
        <f t="shared" ref="BF201:BF209" si="374">IF($BF$11="","",$BF$11)</f>
        <v>　　　　　　．</v>
      </c>
      <c r="BG201" s="13"/>
      <c r="BH201" s="124">
        <f ca="1">IF($A$201="","",$A$201)</f>
        <v>72</v>
      </c>
      <c r="BI201" s="40" t="str">
        <f ca="1">IF($B$201="","",$B$201)</f>
        <v>七十二</v>
      </c>
      <c r="BJ201" s="29" t="str">
        <f t="shared" ref="BJ201:BJ209" si="375">IF($BJ$11="","",$BJ$11)</f>
        <v>　　　　．</v>
      </c>
      <c r="BK201" s="57" t="str">
        <f t="shared" ref="BK201:BK209" si="376">IF($BK$11="","",$BK$11)</f>
        <v>　　　　．</v>
      </c>
      <c r="BL201" s="57" t="str">
        <f t="shared" ref="BL201:BL209" si="377">IF($BL$11="","",$BL$11)</f>
        <v>　　　　．</v>
      </c>
      <c r="BM201" s="30" t="str">
        <f t="shared" ref="BM201:BM209" si="378">IF($BM$11="","",$BM$11)</f>
        <v>　　　　．</v>
      </c>
      <c r="BN201" s="13"/>
      <c r="BO201" s="124">
        <f ca="1">IF($A$201="","",$A$201)</f>
        <v>72</v>
      </c>
      <c r="BP201" s="40" t="str">
        <f ca="1">IF($B$201="","",$B$201)</f>
        <v>七十二</v>
      </c>
      <c r="BQ201" s="29" t="str">
        <f t="shared" ref="BQ201:BQ209" si="379">IF($BQ$11="","",$BQ$11)</f>
        <v>　　　　　　　　．</v>
      </c>
      <c r="BR201" s="30" t="str">
        <f t="shared" ref="BR201:BR209" si="380">IF($BR$11="","",$BR$11)</f>
        <v>　　　　　　　　．</v>
      </c>
      <c r="BS201" s="13"/>
      <c r="BT201" s="124">
        <f ca="1">IF($A$201="","",$A$201)</f>
        <v>72</v>
      </c>
      <c r="BU201" s="104" t="str">
        <f ca="1">IF($B$201="","",$B$201)</f>
        <v>七十二</v>
      </c>
      <c r="BV201" s="113" t="str">
        <f t="shared" ref="BV201:BV209" si="381">IF($BV$11="","",$BV$11)</f>
        <v/>
      </c>
      <c r="BW201" s="102" t="str">
        <f t="shared" ref="BW201:BW209" si="382">IF($BW$11="","",$BW$11)</f>
        <v/>
      </c>
      <c r="BX201" s="13"/>
      <c r="BY201" s="124">
        <f ca="1">IF($A$201="","",$A$201)</f>
        <v>72</v>
      </c>
      <c r="BZ201" s="40" t="str">
        <f ca="1">IF($B$201="","",$B$201)</f>
        <v>七十二</v>
      </c>
      <c r="CA201" s="29" t="str">
        <f t="shared" ref="CA201:CA209" si="383">IF($CA$11="","",$CA$11)</f>
        <v>　　　　．</v>
      </c>
      <c r="CB201" s="57" t="str">
        <f t="shared" ref="CB201:CB209" si="384">IF($CB$11="","",$CB$11)</f>
        <v>　　　　．</v>
      </c>
      <c r="CC201" s="57" t="str">
        <f t="shared" ref="CC201:CC209" si="385">IF($CC$11="","",$CC$11)</f>
        <v>　　　　．</v>
      </c>
      <c r="CD201" s="30" t="str">
        <f t="shared" ref="CD201:CD209" si="386">IF($CD$11="","",$CD$11)</f>
        <v>　　　　．</v>
      </c>
      <c r="CE201" s="13"/>
      <c r="CF201" s="124">
        <f ca="1">IF($A$201="","",$A$201)</f>
        <v>72</v>
      </c>
      <c r="CG201" s="40" t="str">
        <f ca="1">IF($B$201="","",$B$201)</f>
        <v>七十二</v>
      </c>
      <c r="CH201" s="105" t="str">
        <f t="shared" ref="CH201:CH209" si="387">IF($CH$11="","",$CH$11)</f>
        <v>年</v>
      </c>
      <c r="CI201" s="106" t="str">
        <f t="shared" ref="CI201:CI209" si="388">IF($CI$11="","",$CI$11)</f>
        <v>年</v>
      </c>
      <c r="CJ201" s="106" t="str">
        <f t="shared" ref="CJ201:CJ209" si="389">IF($CJ$11="","",$CJ$11)</f>
        <v>年</v>
      </c>
      <c r="CK201" s="106" t="str">
        <f t="shared" ref="CK201:CK209" si="390">IF($CK$11="","",$CK$11)</f>
        <v>年</v>
      </c>
      <c r="CL201" s="106" t="str">
        <f t="shared" ref="CL201:CL209" si="391">IF($CL$11="","",$CL$11)</f>
        <v>年</v>
      </c>
      <c r="CM201" s="106" t="str">
        <f t="shared" ref="CM201:CM209" si="392">IF($CM$11="","",$CM$11)</f>
        <v>年</v>
      </c>
      <c r="CN201" s="106" t="str">
        <f t="shared" ref="CN201:CN209" si="393">IF($CN$11="","",$CN$11)</f>
        <v>年</v>
      </c>
      <c r="CO201" s="106" t="str">
        <f t="shared" ref="CO201:CO209" si="394">IF($CO$11="","",$CO$11)</f>
        <v>年</v>
      </c>
      <c r="CP201" s="106" t="str">
        <f t="shared" ref="CP201:CP209" si="395">IF($CP$11="","",$CP$11)</f>
        <v>年</v>
      </c>
      <c r="CQ201" s="107" t="str">
        <f t="shared" ref="CQ201:CQ209" si="396">IF($CQ$11="","",$CQ$11)</f>
        <v>年</v>
      </c>
    </row>
    <row r="202" spans="1:95" ht="30" customHeight="1" x14ac:dyDescent="0.15">
      <c r="A202" s="124">
        <f ca="1">IF(AND(入力!$C$4&gt;7,OR(QUOTIENT(入力!$C$3,入力!$C$4)&gt;2,AND(QUOTIENT(入力!$C$3,入力!$C$4)&gt;1,MOD(入力!$C$3,入力!$C$4)&gt;7))),OFFSET(入力!E3,QUOTIENT(入力!$C$3,入力!$C$4)*7+IF(MOD(入力!$C$3,入力!$C$4)&lt;8,MOD(入力!$C$3,入力!$C$4),7)+2,),"")</f>
        <v>73</v>
      </c>
      <c r="B202" s="117" t="str">
        <f ca="1">IF(AND(入力!$C$4&gt;7,OR(QUOTIENT(入力!$C$3,入力!$C$4)&gt;2,AND(QUOTIENT(入力!$C$3,入力!$C$4)&gt;1,MOD(入力!$C$3,入力!$C$4)&gt;7))),OFFSET(入力!F3,QUOTIENT(入力!$C$3,入力!$C$4)*7+IF(MOD(入力!$C$3,入力!$C$4)&lt;8,MOD(入力!$C$3,入力!$C$4),7)+2,),"")</f>
        <v>七十三</v>
      </c>
      <c r="C202" s="27" t="str">
        <f t="shared" ref="C202:C209" si="397">IF($C$11="","",$C$11)</f>
        <v>　</v>
      </c>
      <c r="D202" s="28" t="str">
        <f t="shared" ref="D202:D209" si="398">IF($D$11="","",$D$11)</f>
        <v>　　　　　　年　　　月　　　日</v>
      </c>
      <c r="E202" s="29" t="str">
        <f t="shared" si="352"/>
        <v>　　　　．</v>
      </c>
      <c r="F202" s="30" t="str">
        <f t="shared" ref="F202:F209" si="399">IF($F$11="","",$F$11)</f>
        <v>　　　．</v>
      </c>
      <c r="G202" s="13"/>
      <c r="H202" s="124">
        <f ca="1">IF($A$202="","",$A$202)</f>
        <v>73</v>
      </c>
      <c r="I202" s="40" t="str">
        <f ca="1">IF($B$202="","",$B$202)</f>
        <v>七十三</v>
      </c>
      <c r="J202" s="234" t="str">
        <f t="shared" si="353"/>
        <v>WS ／ OH ／ OP ／ MB ／ S ／ L ／ R ／ RS</v>
      </c>
      <c r="K202" s="235"/>
      <c r="L202" s="29" t="str">
        <f t="shared" si="354"/>
        <v>　　　　．</v>
      </c>
      <c r="M202" s="30" t="str">
        <f t="shared" si="355"/>
        <v>　　　　．</v>
      </c>
      <c r="N202" s="13"/>
      <c r="O202" s="124">
        <f ca="1">IF($A$202="","",$A$202)</f>
        <v>73</v>
      </c>
      <c r="P202" s="40" t="str">
        <f ca="1">IF($B$202="","",$B$202)</f>
        <v>七十三</v>
      </c>
      <c r="Q202" s="45"/>
      <c r="R202" s="46" t="str">
        <f t="shared" si="356"/>
        <v>右　／　左　／　両</v>
      </c>
      <c r="S202" s="29" t="str">
        <f t="shared" si="357"/>
        <v>　　　　．</v>
      </c>
      <c r="T202" s="30" t="str">
        <f t="shared" si="358"/>
        <v>　　　　．</v>
      </c>
      <c r="U202" s="13"/>
      <c r="V202" s="124">
        <f ca="1">IF($A$202="","",$A$202)</f>
        <v>73</v>
      </c>
      <c r="W202" s="40" t="str">
        <f ca="1">IF($B$202="","",$B$202)</f>
        <v>七十三</v>
      </c>
      <c r="X202" s="29" t="str">
        <f t="shared" si="359"/>
        <v>　　　．</v>
      </c>
      <c r="Y202" s="57" t="str">
        <f t="shared" si="360"/>
        <v>　　　．</v>
      </c>
      <c r="Z202" s="57" t="str">
        <f t="shared" si="361"/>
        <v>　　　．</v>
      </c>
      <c r="AA202" s="30" t="str">
        <f t="shared" si="362"/>
        <v>　　　．</v>
      </c>
      <c r="AB202" s="13"/>
      <c r="AC202" s="124">
        <f ca="1">IF($A$202="","",$A$202)</f>
        <v>73</v>
      </c>
      <c r="AD202" s="40" t="str">
        <f ca="1">IF($B$202="","",$B$202)</f>
        <v>七十三</v>
      </c>
      <c r="AE202" s="293" t="str">
        <f t="shared" si="350"/>
        <v>　　．</v>
      </c>
      <c r="AF202" s="294"/>
      <c r="AG202" s="295" t="str">
        <f t="shared" si="351"/>
        <v>　　．</v>
      </c>
      <c r="AH202" s="296"/>
      <c r="AI202" s="13"/>
      <c r="AJ202" s="124">
        <f ca="1">IF($A$202="","",$A$202)</f>
        <v>73</v>
      </c>
      <c r="AK202" s="40" t="str">
        <f ca="1">IF($B$202="","",$B$202)</f>
        <v>七十三</v>
      </c>
      <c r="AL202" s="29" t="str">
        <f t="shared" si="363"/>
        <v/>
      </c>
      <c r="AM202" s="57" t="str">
        <f t="shared" si="364"/>
        <v/>
      </c>
      <c r="AN202" s="57" t="str">
        <f t="shared" si="365"/>
        <v/>
      </c>
      <c r="AO202" s="30" t="str">
        <f t="shared" si="366"/>
        <v/>
      </c>
      <c r="AP202" s="13"/>
      <c r="AQ202" s="124">
        <f ca="1">IF($A$202="","",$A$202)</f>
        <v>73</v>
      </c>
      <c r="AR202" s="40" t="str">
        <f ca="1">IF($B$202="","",$B$202)</f>
        <v>七十三</v>
      </c>
      <c r="AS202" s="29" t="str">
        <f t="shared" si="367"/>
        <v/>
      </c>
      <c r="AT202" s="57" t="str">
        <f t="shared" si="368"/>
        <v/>
      </c>
      <c r="AU202" s="57" t="str">
        <f t="shared" si="369"/>
        <v/>
      </c>
      <c r="AV202" s="30" t="str">
        <f t="shared" si="370"/>
        <v/>
      </c>
      <c r="AW202" s="13"/>
      <c r="AX202" s="124">
        <f ca="1">IF($A$202="","",$A$202)</f>
        <v>73</v>
      </c>
      <c r="AY202" s="40" t="str">
        <f ca="1">IF($B$202="","",$B$202)</f>
        <v>七十三</v>
      </c>
      <c r="AZ202" s="29" t="str">
        <f t="shared" si="371"/>
        <v>　　　　　　．</v>
      </c>
      <c r="BA202" s="102" t="str">
        <f t="shared" si="372"/>
        <v>　　　　　　．</v>
      </c>
      <c r="BB202" s="103"/>
      <c r="BC202" s="124">
        <f ca="1">IF($A$202="","",$A$202)</f>
        <v>73</v>
      </c>
      <c r="BD202" s="40" t="str">
        <f ca="1">IF($B$202="","",$B$202)</f>
        <v>七十三</v>
      </c>
      <c r="BE202" s="29" t="str">
        <f t="shared" si="373"/>
        <v>　　　　　　．</v>
      </c>
      <c r="BF202" s="102" t="str">
        <f t="shared" si="374"/>
        <v>　　　　　　．</v>
      </c>
      <c r="BG202" s="13"/>
      <c r="BH202" s="124">
        <f ca="1">IF($A$202="","",$A$202)</f>
        <v>73</v>
      </c>
      <c r="BI202" s="40" t="str">
        <f ca="1">IF($B$202="","",$B$202)</f>
        <v>七十三</v>
      </c>
      <c r="BJ202" s="29" t="str">
        <f t="shared" si="375"/>
        <v>　　　　．</v>
      </c>
      <c r="BK202" s="57" t="str">
        <f t="shared" si="376"/>
        <v>　　　　．</v>
      </c>
      <c r="BL202" s="57" t="str">
        <f t="shared" si="377"/>
        <v>　　　　．</v>
      </c>
      <c r="BM202" s="30" t="str">
        <f t="shared" si="378"/>
        <v>　　　　．</v>
      </c>
      <c r="BN202" s="13"/>
      <c r="BO202" s="124">
        <f ca="1">IF($A$202="","",$A$202)</f>
        <v>73</v>
      </c>
      <c r="BP202" s="40" t="str">
        <f ca="1">IF($B$202="","",$B$202)</f>
        <v>七十三</v>
      </c>
      <c r="BQ202" s="29" t="str">
        <f t="shared" si="379"/>
        <v>　　　　　　　　．</v>
      </c>
      <c r="BR202" s="30" t="str">
        <f t="shared" si="380"/>
        <v>　　　　　　　　．</v>
      </c>
      <c r="BS202" s="13"/>
      <c r="BT202" s="124">
        <f ca="1">IF($A$202="","",$A$202)</f>
        <v>73</v>
      </c>
      <c r="BU202" s="104" t="str">
        <f ca="1">IF($B$202="","",$B$202)</f>
        <v>七十三</v>
      </c>
      <c r="BV202" s="113" t="str">
        <f t="shared" si="381"/>
        <v/>
      </c>
      <c r="BW202" s="102" t="str">
        <f t="shared" si="382"/>
        <v/>
      </c>
      <c r="BX202" s="13"/>
      <c r="BY202" s="124">
        <f ca="1">IF($A$202="","",$A$202)</f>
        <v>73</v>
      </c>
      <c r="BZ202" s="40" t="str">
        <f ca="1">IF($B$202="","",$B$202)</f>
        <v>七十三</v>
      </c>
      <c r="CA202" s="29" t="str">
        <f t="shared" si="383"/>
        <v>　　　　．</v>
      </c>
      <c r="CB202" s="57" t="str">
        <f t="shared" si="384"/>
        <v>　　　　．</v>
      </c>
      <c r="CC202" s="57" t="str">
        <f t="shared" si="385"/>
        <v>　　　　．</v>
      </c>
      <c r="CD202" s="30" t="str">
        <f t="shared" si="386"/>
        <v>　　　　．</v>
      </c>
      <c r="CE202" s="13"/>
      <c r="CF202" s="124">
        <f ca="1">IF($A$202="","",$A$202)</f>
        <v>73</v>
      </c>
      <c r="CG202" s="40" t="str">
        <f ca="1">IF($B$202="","",$B$202)</f>
        <v>七十三</v>
      </c>
      <c r="CH202" s="105" t="str">
        <f t="shared" si="387"/>
        <v>年</v>
      </c>
      <c r="CI202" s="106" t="str">
        <f t="shared" si="388"/>
        <v>年</v>
      </c>
      <c r="CJ202" s="106" t="str">
        <f t="shared" si="389"/>
        <v>年</v>
      </c>
      <c r="CK202" s="106" t="str">
        <f t="shared" si="390"/>
        <v>年</v>
      </c>
      <c r="CL202" s="106" t="str">
        <f t="shared" si="391"/>
        <v>年</v>
      </c>
      <c r="CM202" s="106" t="str">
        <f t="shared" si="392"/>
        <v>年</v>
      </c>
      <c r="CN202" s="106" t="str">
        <f t="shared" si="393"/>
        <v>年</v>
      </c>
      <c r="CO202" s="106" t="str">
        <f t="shared" si="394"/>
        <v>年</v>
      </c>
      <c r="CP202" s="106" t="str">
        <f t="shared" si="395"/>
        <v>年</v>
      </c>
      <c r="CQ202" s="107" t="str">
        <f t="shared" si="396"/>
        <v>年</v>
      </c>
    </row>
    <row r="203" spans="1:95" ht="30" customHeight="1" x14ac:dyDescent="0.15">
      <c r="A203" s="124">
        <f ca="1">IF(AND(入力!$C$4&gt;7,OR(QUOTIENT(入力!$C$3,入力!$C$4)&gt;3,AND(QUOTIENT(入力!$C$3,入力!$C$4)&gt;2,MOD(入力!$C$3,入力!$C$4)&gt;7))),OFFSET(入力!E3,QUOTIENT(入力!$C$3,入力!$C$4)*7+IF(MOD(入力!$C$3,入力!$C$4)&lt;8,MOD(入力!$C$3,入力!$C$4),7)+3,),"")</f>
        <v>74</v>
      </c>
      <c r="B203" s="117" t="str">
        <f ca="1">IF(AND(入力!$C$4&gt;7,OR(QUOTIENT(入力!$C$3,入力!$C$4)&gt;3,AND(QUOTIENT(入力!$C$3,入力!$C$4)&gt;2,MOD(入力!$C$3,入力!$C$4)&gt;7))),OFFSET(入力!F3,QUOTIENT(入力!$C$3,入力!$C$4)*7+IF(MOD(入力!$C$3,入力!$C$4)&lt;8,MOD(入力!$C$3,入力!$C$4),7)+3,),"")</f>
        <v>七十四</v>
      </c>
      <c r="C203" s="27" t="str">
        <f t="shared" si="397"/>
        <v>　</v>
      </c>
      <c r="D203" s="28" t="str">
        <f t="shared" si="398"/>
        <v>　　　　　　年　　　月　　　日</v>
      </c>
      <c r="E203" s="29" t="str">
        <f t="shared" si="352"/>
        <v>　　　　．</v>
      </c>
      <c r="F203" s="30" t="str">
        <f t="shared" si="399"/>
        <v>　　　．</v>
      </c>
      <c r="G203" s="13"/>
      <c r="H203" s="124">
        <f ca="1">IF($A$203="","",$A$203)</f>
        <v>74</v>
      </c>
      <c r="I203" s="40" t="str">
        <f ca="1">IF($B$203="","",$B$203)</f>
        <v>七十四</v>
      </c>
      <c r="J203" s="234" t="str">
        <f t="shared" si="353"/>
        <v>WS ／ OH ／ OP ／ MB ／ S ／ L ／ R ／ RS</v>
      </c>
      <c r="K203" s="235"/>
      <c r="L203" s="29" t="str">
        <f t="shared" si="354"/>
        <v>　　　　．</v>
      </c>
      <c r="M203" s="30" t="str">
        <f t="shared" si="355"/>
        <v>　　　　．</v>
      </c>
      <c r="N203" s="13"/>
      <c r="O203" s="124">
        <f ca="1">IF($A$203="","",$A$203)</f>
        <v>74</v>
      </c>
      <c r="P203" s="40" t="str">
        <f ca="1">IF($B$203="","",$B$203)</f>
        <v>七十四</v>
      </c>
      <c r="Q203" s="45"/>
      <c r="R203" s="46" t="str">
        <f t="shared" si="356"/>
        <v>右　／　左　／　両</v>
      </c>
      <c r="S203" s="29" t="str">
        <f t="shared" si="357"/>
        <v>　　　　．</v>
      </c>
      <c r="T203" s="30" t="str">
        <f t="shared" si="358"/>
        <v>　　　　．</v>
      </c>
      <c r="U203" s="13"/>
      <c r="V203" s="124">
        <f ca="1">IF($A$203="","",$A$203)</f>
        <v>74</v>
      </c>
      <c r="W203" s="40" t="str">
        <f ca="1">IF($B$203="","",$B$203)</f>
        <v>七十四</v>
      </c>
      <c r="X203" s="29" t="str">
        <f t="shared" si="359"/>
        <v>　　　．</v>
      </c>
      <c r="Y203" s="57" t="str">
        <f t="shared" si="360"/>
        <v>　　　．</v>
      </c>
      <c r="Z203" s="57" t="str">
        <f t="shared" si="361"/>
        <v>　　　．</v>
      </c>
      <c r="AA203" s="30" t="str">
        <f t="shared" si="362"/>
        <v>　　　．</v>
      </c>
      <c r="AB203" s="13"/>
      <c r="AC203" s="124">
        <f ca="1">IF($A$203="","",$A$203)</f>
        <v>74</v>
      </c>
      <c r="AD203" s="40" t="str">
        <f ca="1">IF($B$203="","",$B$203)</f>
        <v>七十四</v>
      </c>
      <c r="AE203" s="293" t="str">
        <f t="shared" si="350"/>
        <v>　　．</v>
      </c>
      <c r="AF203" s="294"/>
      <c r="AG203" s="295" t="str">
        <f t="shared" si="351"/>
        <v>　　．</v>
      </c>
      <c r="AH203" s="296"/>
      <c r="AI203" s="13"/>
      <c r="AJ203" s="124">
        <f ca="1">IF($A$203="","",$A$203)</f>
        <v>74</v>
      </c>
      <c r="AK203" s="40" t="str">
        <f ca="1">IF($B$203="","",$B$203)</f>
        <v>七十四</v>
      </c>
      <c r="AL203" s="29" t="str">
        <f t="shared" si="363"/>
        <v/>
      </c>
      <c r="AM203" s="57" t="str">
        <f t="shared" si="364"/>
        <v/>
      </c>
      <c r="AN203" s="57" t="str">
        <f t="shared" si="365"/>
        <v/>
      </c>
      <c r="AO203" s="30" t="str">
        <f t="shared" si="366"/>
        <v/>
      </c>
      <c r="AP203" s="13"/>
      <c r="AQ203" s="124">
        <f ca="1">IF($A$203="","",$A$203)</f>
        <v>74</v>
      </c>
      <c r="AR203" s="40" t="str">
        <f ca="1">IF($B$203="","",$B$203)</f>
        <v>七十四</v>
      </c>
      <c r="AS203" s="29" t="str">
        <f t="shared" si="367"/>
        <v/>
      </c>
      <c r="AT203" s="57" t="str">
        <f t="shared" si="368"/>
        <v/>
      </c>
      <c r="AU203" s="57" t="str">
        <f t="shared" si="369"/>
        <v/>
      </c>
      <c r="AV203" s="30" t="str">
        <f t="shared" si="370"/>
        <v/>
      </c>
      <c r="AW203" s="13"/>
      <c r="AX203" s="124">
        <f ca="1">IF($A$203="","",$A$203)</f>
        <v>74</v>
      </c>
      <c r="AY203" s="40" t="str">
        <f ca="1">IF($B$203="","",$B$203)</f>
        <v>七十四</v>
      </c>
      <c r="AZ203" s="29" t="str">
        <f t="shared" si="371"/>
        <v>　　　　　　．</v>
      </c>
      <c r="BA203" s="102" t="str">
        <f t="shared" si="372"/>
        <v>　　　　　　．</v>
      </c>
      <c r="BB203" s="103"/>
      <c r="BC203" s="124">
        <f ca="1">IF($A$203="","",$A$203)</f>
        <v>74</v>
      </c>
      <c r="BD203" s="40" t="str">
        <f ca="1">IF($B$203="","",$B$203)</f>
        <v>七十四</v>
      </c>
      <c r="BE203" s="29" t="str">
        <f t="shared" si="373"/>
        <v>　　　　　　．</v>
      </c>
      <c r="BF203" s="102" t="str">
        <f t="shared" si="374"/>
        <v>　　　　　　．</v>
      </c>
      <c r="BG203" s="13"/>
      <c r="BH203" s="124">
        <f ca="1">IF($A$203="","",$A$203)</f>
        <v>74</v>
      </c>
      <c r="BI203" s="40" t="str">
        <f ca="1">IF($B$203="","",$B$203)</f>
        <v>七十四</v>
      </c>
      <c r="BJ203" s="29" t="str">
        <f t="shared" si="375"/>
        <v>　　　　．</v>
      </c>
      <c r="BK203" s="57" t="str">
        <f t="shared" si="376"/>
        <v>　　　　．</v>
      </c>
      <c r="BL203" s="57" t="str">
        <f t="shared" si="377"/>
        <v>　　　　．</v>
      </c>
      <c r="BM203" s="30" t="str">
        <f t="shared" si="378"/>
        <v>　　　　．</v>
      </c>
      <c r="BN203" s="13"/>
      <c r="BO203" s="124">
        <f ca="1">IF($A$203="","",$A$203)</f>
        <v>74</v>
      </c>
      <c r="BP203" s="40" t="str">
        <f ca="1">IF($B$203="","",$B$203)</f>
        <v>七十四</v>
      </c>
      <c r="BQ203" s="29" t="str">
        <f t="shared" si="379"/>
        <v>　　　　　　　　．</v>
      </c>
      <c r="BR203" s="30" t="str">
        <f t="shared" si="380"/>
        <v>　　　　　　　　．</v>
      </c>
      <c r="BS203" s="13"/>
      <c r="BT203" s="124">
        <f ca="1">IF($A$203="","",$A$203)</f>
        <v>74</v>
      </c>
      <c r="BU203" s="104" t="str">
        <f ca="1">IF($B$203="","",$B$203)</f>
        <v>七十四</v>
      </c>
      <c r="BV203" s="113" t="str">
        <f t="shared" si="381"/>
        <v/>
      </c>
      <c r="BW203" s="102" t="str">
        <f t="shared" si="382"/>
        <v/>
      </c>
      <c r="BX203" s="13"/>
      <c r="BY203" s="124">
        <f ca="1">IF($A$203="","",$A$203)</f>
        <v>74</v>
      </c>
      <c r="BZ203" s="40" t="str">
        <f ca="1">IF($B$203="","",$B$203)</f>
        <v>七十四</v>
      </c>
      <c r="CA203" s="29" t="str">
        <f t="shared" si="383"/>
        <v>　　　　．</v>
      </c>
      <c r="CB203" s="57" t="str">
        <f t="shared" si="384"/>
        <v>　　　　．</v>
      </c>
      <c r="CC203" s="57" t="str">
        <f t="shared" si="385"/>
        <v>　　　　．</v>
      </c>
      <c r="CD203" s="30" t="str">
        <f t="shared" si="386"/>
        <v>　　　　．</v>
      </c>
      <c r="CE203" s="13"/>
      <c r="CF203" s="124">
        <f ca="1">IF($A$203="","",$A$203)</f>
        <v>74</v>
      </c>
      <c r="CG203" s="40" t="str">
        <f ca="1">IF($B$203="","",$B$203)</f>
        <v>七十四</v>
      </c>
      <c r="CH203" s="105" t="str">
        <f t="shared" si="387"/>
        <v>年</v>
      </c>
      <c r="CI203" s="106" t="str">
        <f t="shared" si="388"/>
        <v>年</v>
      </c>
      <c r="CJ203" s="106" t="str">
        <f t="shared" si="389"/>
        <v>年</v>
      </c>
      <c r="CK203" s="106" t="str">
        <f t="shared" si="390"/>
        <v>年</v>
      </c>
      <c r="CL203" s="106" t="str">
        <f t="shared" si="391"/>
        <v>年</v>
      </c>
      <c r="CM203" s="106" t="str">
        <f t="shared" si="392"/>
        <v>年</v>
      </c>
      <c r="CN203" s="106" t="str">
        <f t="shared" si="393"/>
        <v>年</v>
      </c>
      <c r="CO203" s="106" t="str">
        <f t="shared" si="394"/>
        <v>年</v>
      </c>
      <c r="CP203" s="106" t="str">
        <f t="shared" si="395"/>
        <v>年</v>
      </c>
      <c r="CQ203" s="107" t="str">
        <f t="shared" si="396"/>
        <v>年</v>
      </c>
    </row>
    <row r="204" spans="1:95" ht="30" customHeight="1" x14ac:dyDescent="0.15">
      <c r="A204" s="124">
        <f ca="1">IF(AND(入力!$C$4&gt;7,OR(QUOTIENT(入力!$C$3,入力!$C$4)&gt;4,AND(QUOTIENT(入力!$C$3,入力!$C$4)&gt;3,MOD(入力!$C$3,入力!$C$4)&gt;7))),OFFSET(入力!E3,QUOTIENT(入力!$C$3,入力!$C$4)*7+IF(MOD(入力!$C$3,入力!$C$4)&lt;8,MOD(入力!$C$3,入力!$C$4),7)+4,),"")</f>
        <v>75</v>
      </c>
      <c r="B204" s="117" t="str">
        <f ca="1">IF(AND(入力!$C$4&gt;7,OR(QUOTIENT(入力!$C$3,入力!$C$4)&gt;4,AND(QUOTIENT(入力!$C$3,入力!$C$4)&gt;3,MOD(入力!$C$3,入力!$C$4)&gt;7))),OFFSET(入力!F3,QUOTIENT(入力!$C$3,入力!$C$4)*7+IF(MOD(入力!$C$3,入力!$C$4)&lt;8,MOD(入力!$C$3,入力!$C$4),7)+4,),"")</f>
        <v>七十五</v>
      </c>
      <c r="C204" s="27" t="str">
        <f t="shared" si="397"/>
        <v>　</v>
      </c>
      <c r="D204" s="28" t="str">
        <f t="shared" si="398"/>
        <v>　　　　　　年　　　月　　　日</v>
      </c>
      <c r="E204" s="29" t="str">
        <f t="shared" si="352"/>
        <v>　　　　．</v>
      </c>
      <c r="F204" s="30" t="str">
        <f t="shared" si="399"/>
        <v>　　　．</v>
      </c>
      <c r="G204" s="13"/>
      <c r="H204" s="124">
        <f ca="1">IF($A$204="","",$A$204)</f>
        <v>75</v>
      </c>
      <c r="I204" s="40" t="str">
        <f ca="1">IF($B$204="","",$B$204)</f>
        <v>七十五</v>
      </c>
      <c r="J204" s="234" t="str">
        <f t="shared" si="353"/>
        <v>WS ／ OH ／ OP ／ MB ／ S ／ L ／ R ／ RS</v>
      </c>
      <c r="K204" s="235"/>
      <c r="L204" s="29" t="str">
        <f t="shared" si="354"/>
        <v>　　　　．</v>
      </c>
      <c r="M204" s="30" t="str">
        <f t="shared" si="355"/>
        <v>　　　　．</v>
      </c>
      <c r="N204" s="13"/>
      <c r="O204" s="124">
        <f ca="1">IF($A$204="","",$A$204)</f>
        <v>75</v>
      </c>
      <c r="P204" s="40" t="str">
        <f ca="1">IF($B$204="","",$B$204)</f>
        <v>七十五</v>
      </c>
      <c r="Q204" s="45"/>
      <c r="R204" s="46" t="str">
        <f t="shared" si="356"/>
        <v>右　／　左　／　両</v>
      </c>
      <c r="S204" s="29" t="str">
        <f t="shared" si="357"/>
        <v>　　　　．</v>
      </c>
      <c r="T204" s="30" t="str">
        <f t="shared" si="358"/>
        <v>　　　　．</v>
      </c>
      <c r="U204" s="13"/>
      <c r="V204" s="124">
        <f ca="1">IF($A$204="","",$A$204)</f>
        <v>75</v>
      </c>
      <c r="W204" s="40" t="str">
        <f ca="1">IF($B$204="","",$B$204)</f>
        <v>七十五</v>
      </c>
      <c r="X204" s="29" t="str">
        <f t="shared" si="359"/>
        <v>　　　．</v>
      </c>
      <c r="Y204" s="57" t="str">
        <f t="shared" si="360"/>
        <v>　　　．</v>
      </c>
      <c r="Z204" s="57" t="str">
        <f t="shared" si="361"/>
        <v>　　　．</v>
      </c>
      <c r="AA204" s="30" t="str">
        <f t="shared" si="362"/>
        <v>　　　．</v>
      </c>
      <c r="AB204" s="13"/>
      <c r="AC204" s="124">
        <f ca="1">IF($A$204="","",$A$204)</f>
        <v>75</v>
      </c>
      <c r="AD204" s="40" t="str">
        <f ca="1">IF($B$204="","",$B$204)</f>
        <v>七十五</v>
      </c>
      <c r="AE204" s="293" t="str">
        <f t="shared" si="350"/>
        <v>　　．</v>
      </c>
      <c r="AF204" s="294"/>
      <c r="AG204" s="295" t="str">
        <f t="shared" si="351"/>
        <v>　　．</v>
      </c>
      <c r="AH204" s="296"/>
      <c r="AI204" s="13"/>
      <c r="AJ204" s="124">
        <f ca="1">IF($A$204="","",$A$204)</f>
        <v>75</v>
      </c>
      <c r="AK204" s="40" t="str">
        <f ca="1">IF($B$204="","",$B$204)</f>
        <v>七十五</v>
      </c>
      <c r="AL204" s="29" t="str">
        <f t="shared" si="363"/>
        <v/>
      </c>
      <c r="AM204" s="57" t="str">
        <f t="shared" si="364"/>
        <v/>
      </c>
      <c r="AN204" s="57" t="str">
        <f t="shared" si="365"/>
        <v/>
      </c>
      <c r="AO204" s="30" t="str">
        <f t="shared" si="366"/>
        <v/>
      </c>
      <c r="AP204" s="13"/>
      <c r="AQ204" s="124">
        <f ca="1">IF($A$204="","",$A$204)</f>
        <v>75</v>
      </c>
      <c r="AR204" s="40" t="str">
        <f ca="1">IF($B$204="","",$B$204)</f>
        <v>七十五</v>
      </c>
      <c r="AS204" s="29" t="str">
        <f t="shared" si="367"/>
        <v/>
      </c>
      <c r="AT204" s="57" t="str">
        <f t="shared" si="368"/>
        <v/>
      </c>
      <c r="AU204" s="57" t="str">
        <f t="shared" si="369"/>
        <v/>
      </c>
      <c r="AV204" s="30" t="str">
        <f t="shared" si="370"/>
        <v/>
      </c>
      <c r="AW204" s="13"/>
      <c r="AX204" s="124">
        <f ca="1">IF($A$204="","",$A$204)</f>
        <v>75</v>
      </c>
      <c r="AY204" s="40" t="str">
        <f ca="1">IF($B$204="","",$B$204)</f>
        <v>七十五</v>
      </c>
      <c r="AZ204" s="29" t="str">
        <f t="shared" si="371"/>
        <v>　　　　　　．</v>
      </c>
      <c r="BA204" s="102" t="str">
        <f t="shared" si="372"/>
        <v>　　　　　　．</v>
      </c>
      <c r="BB204" s="103"/>
      <c r="BC204" s="124">
        <f ca="1">IF($A$204="","",$A$204)</f>
        <v>75</v>
      </c>
      <c r="BD204" s="40" t="str">
        <f ca="1">IF($B$204="","",$B$204)</f>
        <v>七十五</v>
      </c>
      <c r="BE204" s="29" t="str">
        <f t="shared" si="373"/>
        <v>　　　　　　．</v>
      </c>
      <c r="BF204" s="102" t="str">
        <f t="shared" si="374"/>
        <v>　　　　　　．</v>
      </c>
      <c r="BG204" s="13"/>
      <c r="BH204" s="124">
        <f ca="1">IF($A$204="","",$A$204)</f>
        <v>75</v>
      </c>
      <c r="BI204" s="40" t="str">
        <f ca="1">IF($B$204="","",$B$204)</f>
        <v>七十五</v>
      </c>
      <c r="BJ204" s="29" t="str">
        <f t="shared" si="375"/>
        <v>　　　　．</v>
      </c>
      <c r="BK204" s="57" t="str">
        <f t="shared" si="376"/>
        <v>　　　　．</v>
      </c>
      <c r="BL204" s="57" t="str">
        <f t="shared" si="377"/>
        <v>　　　　．</v>
      </c>
      <c r="BM204" s="30" t="str">
        <f t="shared" si="378"/>
        <v>　　　　．</v>
      </c>
      <c r="BN204" s="13"/>
      <c r="BO204" s="124">
        <f ca="1">IF($A$204="","",$A$204)</f>
        <v>75</v>
      </c>
      <c r="BP204" s="40" t="str">
        <f ca="1">IF($B$204="","",$B$204)</f>
        <v>七十五</v>
      </c>
      <c r="BQ204" s="29" t="str">
        <f t="shared" si="379"/>
        <v>　　　　　　　　．</v>
      </c>
      <c r="BR204" s="30" t="str">
        <f t="shared" si="380"/>
        <v>　　　　　　　　．</v>
      </c>
      <c r="BS204" s="13"/>
      <c r="BT204" s="124">
        <f ca="1">IF($A$204="","",$A$204)</f>
        <v>75</v>
      </c>
      <c r="BU204" s="104" t="str">
        <f ca="1">IF($B$204="","",$B$204)</f>
        <v>七十五</v>
      </c>
      <c r="BV204" s="113" t="str">
        <f t="shared" si="381"/>
        <v/>
      </c>
      <c r="BW204" s="102" t="str">
        <f t="shared" si="382"/>
        <v/>
      </c>
      <c r="BX204" s="13"/>
      <c r="BY204" s="124">
        <f ca="1">IF($A$204="","",$A$204)</f>
        <v>75</v>
      </c>
      <c r="BZ204" s="40" t="str">
        <f ca="1">IF($B$204="","",$B$204)</f>
        <v>七十五</v>
      </c>
      <c r="CA204" s="29" t="str">
        <f t="shared" si="383"/>
        <v>　　　　．</v>
      </c>
      <c r="CB204" s="57" t="str">
        <f t="shared" si="384"/>
        <v>　　　　．</v>
      </c>
      <c r="CC204" s="57" t="str">
        <f t="shared" si="385"/>
        <v>　　　　．</v>
      </c>
      <c r="CD204" s="30" t="str">
        <f t="shared" si="386"/>
        <v>　　　　．</v>
      </c>
      <c r="CE204" s="13"/>
      <c r="CF204" s="124">
        <f ca="1">IF($A$204="","",$A$204)</f>
        <v>75</v>
      </c>
      <c r="CG204" s="40" t="str">
        <f ca="1">IF($B$204="","",$B$204)</f>
        <v>七十五</v>
      </c>
      <c r="CH204" s="105" t="str">
        <f t="shared" si="387"/>
        <v>年</v>
      </c>
      <c r="CI204" s="106" t="str">
        <f t="shared" si="388"/>
        <v>年</v>
      </c>
      <c r="CJ204" s="106" t="str">
        <f t="shared" si="389"/>
        <v>年</v>
      </c>
      <c r="CK204" s="106" t="str">
        <f t="shared" si="390"/>
        <v>年</v>
      </c>
      <c r="CL204" s="106" t="str">
        <f t="shared" si="391"/>
        <v>年</v>
      </c>
      <c r="CM204" s="106" t="str">
        <f t="shared" si="392"/>
        <v>年</v>
      </c>
      <c r="CN204" s="106" t="str">
        <f t="shared" si="393"/>
        <v>年</v>
      </c>
      <c r="CO204" s="106" t="str">
        <f t="shared" si="394"/>
        <v>年</v>
      </c>
      <c r="CP204" s="106" t="str">
        <f t="shared" si="395"/>
        <v>年</v>
      </c>
      <c r="CQ204" s="107" t="str">
        <f t="shared" si="396"/>
        <v>年</v>
      </c>
    </row>
    <row r="205" spans="1:95" ht="30" customHeight="1" x14ac:dyDescent="0.15">
      <c r="A205" s="124">
        <f ca="1">IF(AND(入力!$C$4&gt;7,OR(QUOTIENT(入力!$C$3,入力!$C$4)&gt;5,AND(QUOTIENT(入力!$C$3,入力!$C$4)&gt;4,MOD(入力!$C$3,入力!$C$4)&gt;7))),OFFSET(入力!E3,QUOTIENT(入力!$C$3,入力!$C$4)*7+IF(MOD(入力!$C$3,入力!$C$4)&lt;8,MOD(入力!$C$3,入力!$C$4),7)+5,),"")</f>
        <v>76</v>
      </c>
      <c r="B205" s="117" t="str">
        <f ca="1">IF(AND(入力!$C$4&gt;7,OR(QUOTIENT(入力!$C$3,入力!$C$4)&gt;5,AND(QUOTIENT(入力!$C$3,入力!$C$4)&gt;4,MOD(入力!$C$3,入力!$C$4)&gt;7))),OFFSET(入力!F3,QUOTIENT(入力!$C$3,入力!$C$4)*7+IF(MOD(入力!$C$3,入力!$C$4)&lt;8,MOD(入力!$C$3,入力!$C$4),7)+5,),"")</f>
        <v>七十六</v>
      </c>
      <c r="C205" s="27" t="str">
        <f t="shared" si="397"/>
        <v>　</v>
      </c>
      <c r="D205" s="28" t="str">
        <f t="shared" si="398"/>
        <v>　　　　　　年　　　月　　　日</v>
      </c>
      <c r="E205" s="29" t="str">
        <f t="shared" si="352"/>
        <v>　　　　．</v>
      </c>
      <c r="F205" s="30" t="str">
        <f t="shared" si="399"/>
        <v>　　　．</v>
      </c>
      <c r="G205" s="13"/>
      <c r="H205" s="124">
        <f ca="1">IF($A$205="","",$A$205)</f>
        <v>76</v>
      </c>
      <c r="I205" s="117" t="str">
        <f ca="1">IF($B$205="","",$B$205)</f>
        <v>七十六</v>
      </c>
      <c r="J205" s="234" t="str">
        <f t="shared" si="353"/>
        <v>WS ／ OH ／ OP ／ MB ／ S ／ L ／ R ／ RS</v>
      </c>
      <c r="K205" s="235"/>
      <c r="L205" s="29" t="str">
        <f t="shared" si="354"/>
        <v>　　　　．</v>
      </c>
      <c r="M205" s="30" t="str">
        <f t="shared" si="355"/>
        <v>　　　　．</v>
      </c>
      <c r="N205" s="13"/>
      <c r="O205" s="124">
        <f ca="1">IF($A$205="","",$A$205)</f>
        <v>76</v>
      </c>
      <c r="P205" s="117" t="str">
        <f ca="1">IF($B$205="","",$B$205)</f>
        <v>七十六</v>
      </c>
      <c r="Q205" s="45"/>
      <c r="R205" s="46" t="str">
        <f t="shared" si="356"/>
        <v>右　／　左　／　両</v>
      </c>
      <c r="S205" s="29" t="str">
        <f t="shared" si="357"/>
        <v>　　　　．</v>
      </c>
      <c r="T205" s="30" t="str">
        <f t="shared" si="358"/>
        <v>　　　　．</v>
      </c>
      <c r="U205" s="13"/>
      <c r="V205" s="124">
        <f ca="1">IF($A$205="","",$A$205)</f>
        <v>76</v>
      </c>
      <c r="W205" s="117" t="str">
        <f ca="1">IF($B$205="","",$B$205)</f>
        <v>七十六</v>
      </c>
      <c r="X205" s="29" t="str">
        <f t="shared" si="359"/>
        <v>　　　．</v>
      </c>
      <c r="Y205" s="57" t="str">
        <f t="shared" si="360"/>
        <v>　　　．</v>
      </c>
      <c r="Z205" s="57" t="str">
        <f t="shared" si="361"/>
        <v>　　　．</v>
      </c>
      <c r="AA205" s="30" t="str">
        <f t="shared" si="362"/>
        <v>　　　．</v>
      </c>
      <c r="AB205" s="13"/>
      <c r="AC205" s="124">
        <f ca="1">IF($A$205="","",$A$205)</f>
        <v>76</v>
      </c>
      <c r="AD205" s="117" t="str">
        <f ca="1">IF($B$205="","",$B$205)</f>
        <v>七十六</v>
      </c>
      <c r="AE205" s="293" t="str">
        <f t="shared" si="350"/>
        <v>　　．</v>
      </c>
      <c r="AF205" s="294"/>
      <c r="AG205" s="295" t="str">
        <f t="shared" si="351"/>
        <v>　　．</v>
      </c>
      <c r="AH205" s="296"/>
      <c r="AI205" s="13"/>
      <c r="AJ205" s="124">
        <f ca="1">IF($A$205="","",$A$205)</f>
        <v>76</v>
      </c>
      <c r="AK205" s="117" t="str">
        <f ca="1">IF($B$205="","",$B$205)</f>
        <v>七十六</v>
      </c>
      <c r="AL205" s="29" t="str">
        <f t="shared" si="363"/>
        <v/>
      </c>
      <c r="AM205" s="57" t="str">
        <f t="shared" si="364"/>
        <v/>
      </c>
      <c r="AN205" s="57" t="str">
        <f t="shared" si="365"/>
        <v/>
      </c>
      <c r="AO205" s="30" t="str">
        <f t="shared" si="366"/>
        <v/>
      </c>
      <c r="AP205" s="13"/>
      <c r="AQ205" s="124">
        <f ca="1">IF($A$205="","",$A$205)</f>
        <v>76</v>
      </c>
      <c r="AR205" s="117" t="str">
        <f ca="1">IF($B$205="","",$B$205)</f>
        <v>七十六</v>
      </c>
      <c r="AS205" s="29" t="str">
        <f t="shared" si="367"/>
        <v/>
      </c>
      <c r="AT205" s="57" t="str">
        <f t="shared" si="368"/>
        <v/>
      </c>
      <c r="AU205" s="57" t="str">
        <f t="shared" si="369"/>
        <v/>
      </c>
      <c r="AV205" s="30" t="str">
        <f t="shared" si="370"/>
        <v/>
      </c>
      <c r="AW205" s="13"/>
      <c r="AX205" s="124">
        <f ca="1">IF($A$205="","",$A$205)</f>
        <v>76</v>
      </c>
      <c r="AY205" s="117" t="str">
        <f ca="1">IF($B$205="","",$B$205)</f>
        <v>七十六</v>
      </c>
      <c r="AZ205" s="29" t="str">
        <f t="shared" si="371"/>
        <v>　　　　　　．</v>
      </c>
      <c r="BA205" s="102" t="str">
        <f t="shared" si="372"/>
        <v>　　　　　　．</v>
      </c>
      <c r="BB205" s="103"/>
      <c r="BC205" s="124">
        <f ca="1">IF($A$205="","",$A$205)</f>
        <v>76</v>
      </c>
      <c r="BD205" s="117" t="str">
        <f ca="1">IF($B$205="","",$B$205)</f>
        <v>七十六</v>
      </c>
      <c r="BE205" s="29" t="str">
        <f t="shared" si="373"/>
        <v>　　　　　　．</v>
      </c>
      <c r="BF205" s="102" t="str">
        <f t="shared" si="374"/>
        <v>　　　　　　．</v>
      </c>
      <c r="BG205" s="13"/>
      <c r="BH205" s="124">
        <f ca="1">IF($A$205="","",$A$205)</f>
        <v>76</v>
      </c>
      <c r="BI205" s="117" t="str">
        <f ca="1">IF($B$205="","",$B$205)</f>
        <v>七十六</v>
      </c>
      <c r="BJ205" s="29" t="str">
        <f t="shared" si="375"/>
        <v>　　　　．</v>
      </c>
      <c r="BK205" s="57" t="str">
        <f t="shared" si="376"/>
        <v>　　　　．</v>
      </c>
      <c r="BL205" s="57" t="str">
        <f t="shared" si="377"/>
        <v>　　　　．</v>
      </c>
      <c r="BM205" s="30" t="str">
        <f t="shared" si="378"/>
        <v>　　　　．</v>
      </c>
      <c r="BN205" s="13"/>
      <c r="BO205" s="124">
        <f ca="1">IF($A$205="","",$A$205)</f>
        <v>76</v>
      </c>
      <c r="BP205" s="117" t="str">
        <f ca="1">IF($B$205="","",$B$205)</f>
        <v>七十六</v>
      </c>
      <c r="BQ205" s="29" t="str">
        <f t="shared" si="379"/>
        <v>　　　　　　　　．</v>
      </c>
      <c r="BR205" s="30" t="str">
        <f t="shared" si="380"/>
        <v>　　　　　　　　．</v>
      </c>
      <c r="BS205" s="13"/>
      <c r="BT205" s="124">
        <f ca="1">IF($A$205="","",$A$205)</f>
        <v>76</v>
      </c>
      <c r="BU205" s="118" t="str">
        <f ca="1">IF($B$205="","",$B$205)</f>
        <v>七十六</v>
      </c>
      <c r="BV205" s="113" t="str">
        <f t="shared" si="381"/>
        <v/>
      </c>
      <c r="BW205" s="102" t="str">
        <f t="shared" si="382"/>
        <v/>
      </c>
      <c r="BX205" s="13"/>
      <c r="BY205" s="124">
        <f ca="1">IF($A$205="","",$A$205)</f>
        <v>76</v>
      </c>
      <c r="BZ205" s="117" t="str">
        <f ca="1">IF($B$205="","",$B$205)</f>
        <v>七十六</v>
      </c>
      <c r="CA205" s="29" t="str">
        <f t="shared" si="383"/>
        <v>　　　　．</v>
      </c>
      <c r="CB205" s="57" t="str">
        <f t="shared" si="384"/>
        <v>　　　　．</v>
      </c>
      <c r="CC205" s="57" t="str">
        <f t="shared" si="385"/>
        <v>　　　　．</v>
      </c>
      <c r="CD205" s="30" t="str">
        <f t="shared" si="386"/>
        <v>　　　　．</v>
      </c>
      <c r="CE205" s="13"/>
      <c r="CF205" s="124">
        <f ca="1">IF($A$205="","",$A$205)</f>
        <v>76</v>
      </c>
      <c r="CG205" s="117" t="str">
        <f ca="1">IF($B$205="","",$B$205)</f>
        <v>七十六</v>
      </c>
      <c r="CH205" s="105" t="str">
        <f t="shared" si="387"/>
        <v>年</v>
      </c>
      <c r="CI205" s="106" t="str">
        <f t="shared" si="388"/>
        <v>年</v>
      </c>
      <c r="CJ205" s="106" t="str">
        <f t="shared" si="389"/>
        <v>年</v>
      </c>
      <c r="CK205" s="106" t="str">
        <f t="shared" si="390"/>
        <v>年</v>
      </c>
      <c r="CL205" s="106" t="str">
        <f t="shared" si="391"/>
        <v>年</v>
      </c>
      <c r="CM205" s="106" t="str">
        <f t="shared" si="392"/>
        <v>年</v>
      </c>
      <c r="CN205" s="106" t="str">
        <f t="shared" si="393"/>
        <v>年</v>
      </c>
      <c r="CO205" s="106" t="str">
        <f t="shared" si="394"/>
        <v>年</v>
      </c>
      <c r="CP205" s="106" t="str">
        <f t="shared" si="395"/>
        <v>年</v>
      </c>
      <c r="CQ205" s="107" t="str">
        <f t="shared" si="396"/>
        <v>年</v>
      </c>
    </row>
    <row r="206" spans="1:95" ht="30" customHeight="1" x14ac:dyDescent="0.15">
      <c r="A206" s="124">
        <f ca="1">IF(AND(入力!$C$4&gt;7,OR(QUOTIENT(入力!$C$3,入力!$C$4)&gt;6,AND(QUOTIENT(入力!$C$3,入力!$C$4)&gt;5,MOD(入力!$C$3,入力!$C$4)&gt;7))),OFFSET(入力!E3,QUOTIENT(入力!$C$3,入力!$C$4)*7+IF(MOD(入力!$C$3,入力!$C$4)&lt;8,MOD(入力!$C$3,入力!$C$4),7)+6,),"")</f>
        <v>77</v>
      </c>
      <c r="B206" s="117" t="str">
        <f ca="1">IF(AND(入力!$C$4&gt;7,OR(QUOTIENT(入力!$C$3,入力!$C$4)&gt;6,AND(QUOTIENT(入力!$C$3,入力!$C$4)&gt;5,MOD(入力!$C$3,入力!$C$4)&gt;7))),OFFSET(入力!F3,QUOTIENT(入力!$C$3,入力!$C$4)*7+IF(MOD(入力!$C$3,入力!$C$4)&lt;8,MOD(入力!$C$3,入力!$C$4),7)+6,),"")</f>
        <v>七十七</v>
      </c>
      <c r="C206" s="27" t="str">
        <f t="shared" si="397"/>
        <v>　</v>
      </c>
      <c r="D206" s="28" t="str">
        <f t="shared" si="398"/>
        <v>　　　　　　年　　　月　　　日</v>
      </c>
      <c r="E206" s="29" t="str">
        <f t="shared" si="352"/>
        <v>　　　　．</v>
      </c>
      <c r="F206" s="30" t="str">
        <f t="shared" si="399"/>
        <v>　　　．</v>
      </c>
      <c r="G206" s="13"/>
      <c r="H206" s="124">
        <f ca="1">IF($A$206="","",$A$206)</f>
        <v>77</v>
      </c>
      <c r="I206" s="117" t="str">
        <f ca="1">IF($B$206="","",$B$206)</f>
        <v>七十七</v>
      </c>
      <c r="J206" s="234" t="str">
        <f t="shared" si="353"/>
        <v>WS ／ OH ／ OP ／ MB ／ S ／ L ／ R ／ RS</v>
      </c>
      <c r="K206" s="235"/>
      <c r="L206" s="29" t="str">
        <f t="shared" si="354"/>
        <v>　　　　．</v>
      </c>
      <c r="M206" s="30" t="str">
        <f t="shared" si="355"/>
        <v>　　　　．</v>
      </c>
      <c r="N206" s="13"/>
      <c r="O206" s="124">
        <f ca="1">IF($A$206="","",$A$206)</f>
        <v>77</v>
      </c>
      <c r="P206" s="117" t="str">
        <f ca="1">IF($B$206="","",$B$206)</f>
        <v>七十七</v>
      </c>
      <c r="Q206" s="45"/>
      <c r="R206" s="46" t="str">
        <f t="shared" si="356"/>
        <v>右　／　左　／　両</v>
      </c>
      <c r="S206" s="29" t="str">
        <f t="shared" si="357"/>
        <v>　　　　．</v>
      </c>
      <c r="T206" s="30" t="str">
        <f t="shared" si="358"/>
        <v>　　　　．</v>
      </c>
      <c r="U206" s="13"/>
      <c r="V206" s="124">
        <f ca="1">IF($A$206="","",$A$206)</f>
        <v>77</v>
      </c>
      <c r="W206" s="117" t="str">
        <f ca="1">IF($B$206="","",$B$206)</f>
        <v>七十七</v>
      </c>
      <c r="X206" s="29" t="str">
        <f t="shared" si="359"/>
        <v>　　　．</v>
      </c>
      <c r="Y206" s="57" t="str">
        <f t="shared" si="360"/>
        <v>　　　．</v>
      </c>
      <c r="Z206" s="57" t="str">
        <f t="shared" si="361"/>
        <v>　　　．</v>
      </c>
      <c r="AA206" s="30" t="str">
        <f t="shared" si="362"/>
        <v>　　　．</v>
      </c>
      <c r="AB206" s="13"/>
      <c r="AC206" s="124">
        <f ca="1">IF($A$206="","",$A$206)</f>
        <v>77</v>
      </c>
      <c r="AD206" s="117" t="str">
        <f ca="1">IF($B$206="","",$B$206)</f>
        <v>七十七</v>
      </c>
      <c r="AE206" s="293" t="str">
        <f t="shared" si="350"/>
        <v>　　．</v>
      </c>
      <c r="AF206" s="294"/>
      <c r="AG206" s="295" t="str">
        <f t="shared" si="351"/>
        <v>　　．</v>
      </c>
      <c r="AH206" s="296"/>
      <c r="AI206" s="13"/>
      <c r="AJ206" s="124">
        <f ca="1">IF($A$206="","",$A$206)</f>
        <v>77</v>
      </c>
      <c r="AK206" s="117" t="str">
        <f ca="1">IF($B$206="","",$B$206)</f>
        <v>七十七</v>
      </c>
      <c r="AL206" s="29" t="str">
        <f t="shared" si="363"/>
        <v/>
      </c>
      <c r="AM206" s="57" t="str">
        <f t="shared" si="364"/>
        <v/>
      </c>
      <c r="AN206" s="57" t="str">
        <f t="shared" si="365"/>
        <v/>
      </c>
      <c r="AO206" s="30" t="str">
        <f t="shared" si="366"/>
        <v/>
      </c>
      <c r="AP206" s="13"/>
      <c r="AQ206" s="124">
        <f ca="1">IF($A$206="","",$A$206)</f>
        <v>77</v>
      </c>
      <c r="AR206" s="117" t="str">
        <f ca="1">IF($B$206="","",$B$206)</f>
        <v>七十七</v>
      </c>
      <c r="AS206" s="29" t="str">
        <f t="shared" si="367"/>
        <v/>
      </c>
      <c r="AT206" s="57" t="str">
        <f t="shared" si="368"/>
        <v/>
      </c>
      <c r="AU206" s="57" t="str">
        <f t="shared" si="369"/>
        <v/>
      </c>
      <c r="AV206" s="30" t="str">
        <f t="shared" si="370"/>
        <v/>
      </c>
      <c r="AW206" s="13"/>
      <c r="AX206" s="124">
        <f ca="1">IF($A$206="","",$A$206)</f>
        <v>77</v>
      </c>
      <c r="AY206" s="117" t="str">
        <f ca="1">IF($B$206="","",$B$206)</f>
        <v>七十七</v>
      </c>
      <c r="AZ206" s="29" t="str">
        <f t="shared" si="371"/>
        <v>　　　　　　．</v>
      </c>
      <c r="BA206" s="102" t="str">
        <f t="shared" si="372"/>
        <v>　　　　　　．</v>
      </c>
      <c r="BB206" s="103"/>
      <c r="BC206" s="124">
        <f ca="1">IF($A$206="","",$A$206)</f>
        <v>77</v>
      </c>
      <c r="BD206" s="117" t="str">
        <f ca="1">IF($B$206="","",$B$206)</f>
        <v>七十七</v>
      </c>
      <c r="BE206" s="29" t="str">
        <f t="shared" si="373"/>
        <v>　　　　　　．</v>
      </c>
      <c r="BF206" s="102" t="str">
        <f t="shared" si="374"/>
        <v>　　　　　　．</v>
      </c>
      <c r="BG206" s="13"/>
      <c r="BH206" s="124">
        <f ca="1">IF($A$206="","",$A$206)</f>
        <v>77</v>
      </c>
      <c r="BI206" s="117" t="str">
        <f ca="1">IF($B$206="","",$B$206)</f>
        <v>七十七</v>
      </c>
      <c r="BJ206" s="29" t="str">
        <f t="shared" si="375"/>
        <v>　　　　．</v>
      </c>
      <c r="BK206" s="57" t="str">
        <f t="shared" si="376"/>
        <v>　　　　．</v>
      </c>
      <c r="BL206" s="57" t="str">
        <f t="shared" si="377"/>
        <v>　　　　．</v>
      </c>
      <c r="BM206" s="30" t="str">
        <f t="shared" si="378"/>
        <v>　　　　．</v>
      </c>
      <c r="BN206" s="13"/>
      <c r="BO206" s="124">
        <f ca="1">IF($A$206="","",$A$206)</f>
        <v>77</v>
      </c>
      <c r="BP206" s="117" t="str">
        <f ca="1">IF($B$206="","",$B$206)</f>
        <v>七十七</v>
      </c>
      <c r="BQ206" s="29" t="str">
        <f t="shared" si="379"/>
        <v>　　　　　　　　．</v>
      </c>
      <c r="BR206" s="30" t="str">
        <f t="shared" si="380"/>
        <v>　　　　　　　　．</v>
      </c>
      <c r="BS206" s="13"/>
      <c r="BT206" s="124">
        <f ca="1">IF($A$206="","",$A$206)</f>
        <v>77</v>
      </c>
      <c r="BU206" s="118" t="str">
        <f ca="1">IF($B$206="","",$B$206)</f>
        <v>七十七</v>
      </c>
      <c r="BV206" s="113" t="str">
        <f t="shared" si="381"/>
        <v/>
      </c>
      <c r="BW206" s="102" t="str">
        <f t="shared" si="382"/>
        <v/>
      </c>
      <c r="BX206" s="13"/>
      <c r="BY206" s="124">
        <f ca="1">IF($A$206="","",$A$206)</f>
        <v>77</v>
      </c>
      <c r="BZ206" s="117" t="str">
        <f ca="1">IF($B$206="","",$B$206)</f>
        <v>七十七</v>
      </c>
      <c r="CA206" s="29" t="str">
        <f t="shared" si="383"/>
        <v>　　　　．</v>
      </c>
      <c r="CB206" s="57" t="str">
        <f t="shared" si="384"/>
        <v>　　　　．</v>
      </c>
      <c r="CC206" s="57" t="str">
        <f t="shared" si="385"/>
        <v>　　　　．</v>
      </c>
      <c r="CD206" s="30" t="str">
        <f t="shared" si="386"/>
        <v>　　　　．</v>
      </c>
      <c r="CE206" s="13"/>
      <c r="CF206" s="124">
        <f ca="1">IF($A$206="","",$A$206)</f>
        <v>77</v>
      </c>
      <c r="CG206" s="117" t="str">
        <f ca="1">IF($B$206="","",$B$206)</f>
        <v>七十七</v>
      </c>
      <c r="CH206" s="105" t="str">
        <f t="shared" si="387"/>
        <v>年</v>
      </c>
      <c r="CI206" s="106" t="str">
        <f t="shared" si="388"/>
        <v>年</v>
      </c>
      <c r="CJ206" s="106" t="str">
        <f t="shared" si="389"/>
        <v>年</v>
      </c>
      <c r="CK206" s="106" t="str">
        <f t="shared" si="390"/>
        <v>年</v>
      </c>
      <c r="CL206" s="106" t="str">
        <f t="shared" si="391"/>
        <v>年</v>
      </c>
      <c r="CM206" s="106" t="str">
        <f t="shared" si="392"/>
        <v>年</v>
      </c>
      <c r="CN206" s="106" t="str">
        <f t="shared" si="393"/>
        <v>年</v>
      </c>
      <c r="CO206" s="106" t="str">
        <f t="shared" si="394"/>
        <v>年</v>
      </c>
      <c r="CP206" s="106" t="str">
        <f t="shared" si="395"/>
        <v>年</v>
      </c>
      <c r="CQ206" s="107" t="str">
        <f t="shared" si="396"/>
        <v>年</v>
      </c>
    </row>
    <row r="207" spans="1:95" ht="30" customHeight="1" x14ac:dyDescent="0.15">
      <c r="A207" s="124">
        <f ca="1">IF(AND(入力!$C$4&gt;7,OR(QUOTIENT(入力!$C$3,入力!$C$4)&gt;7,AND(QUOTIENT(入力!$C$3,入力!$C$4)&gt;6,MOD(入力!$C$3,入力!$C$4)&gt;7))),OFFSET(入力!E3,QUOTIENT(入力!$C$3,入力!$C$4)*7+IF(MOD(入力!$C$3,入力!$C$4)&lt;8,MOD(入力!$C$3,入力!$C$4),7)+7,),"")</f>
        <v>78</v>
      </c>
      <c r="B207" s="31" t="str">
        <f ca="1">IF(AND(入力!$C$4&gt;7,OR(QUOTIENT(入力!$C$3,入力!$C$4)&gt;7,AND(QUOTIENT(入力!$C$3,入力!$C$4)&gt;6,MOD(入力!$C$3,入力!$C$4)&gt;7))),OFFSET(入力!F3,QUOTIENT(入力!$C$3,入力!$C$4)*7+IF(MOD(入力!$C$3,入力!$C$4)&lt;8,MOD(入力!$C$3,入力!$C$4),7)+7,),"")</f>
        <v>七十八</v>
      </c>
      <c r="C207" s="27" t="str">
        <f t="shared" si="397"/>
        <v>　</v>
      </c>
      <c r="D207" s="28" t="str">
        <f t="shared" si="398"/>
        <v>　　　　　　年　　　月　　　日</v>
      </c>
      <c r="E207" s="29" t="str">
        <f t="shared" si="352"/>
        <v>　　　　．</v>
      </c>
      <c r="F207" s="30" t="str">
        <f t="shared" si="399"/>
        <v>　　　．</v>
      </c>
      <c r="G207" s="13"/>
      <c r="H207" s="124">
        <f ca="1">IF($A$207="","",$A$207)</f>
        <v>78</v>
      </c>
      <c r="I207" s="31" t="str">
        <f ca="1">IF($B$207="","",$B$207)</f>
        <v>七十八</v>
      </c>
      <c r="J207" s="234" t="str">
        <f t="shared" si="353"/>
        <v>WS ／ OH ／ OP ／ MB ／ S ／ L ／ R ／ RS</v>
      </c>
      <c r="K207" s="235"/>
      <c r="L207" s="29" t="str">
        <f t="shared" si="354"/>
        <v>　　　　．</v>
      </c>
      <c r="M207" s="30" t="str">
        <f t="shared" si="355"/>
        <v>　　　　．</v>
      </c>
      <c r="N207" s="13"/>
      <c r="O207" s="124">
        <f ca="1">IF($A$207="","",$A$207)</f>
        <v>78</v>
      </c>
      <c r="P207" s="31" t="str">
        <f ca="1">IF($B$207="","",$B$207)</f>
        <v>七十八</v>
      </c>
      <c r="Q207" s="45"/>
      <c r="R207" s="46" t="str">
        <f t="shared" si="356"/>
        <v>右　／　左　／　両</v>
      </c>
      <c r="S207" s="29" t="str">
        <f t="shared" si="357"/>
        <v>　　　　．</v>
      </c>
      <c r="T207" s="30" t="str">
        <f t="shared" si="358"/>
        <v>　　　　．</v>
      </c>
      <c r="U207" s="13"/>
      <c r="V207" s="124">
        <f ca="1">IF($A$207="","",$A$207)</f>
        <v>78</v>
      </c>
      <c r="W207" s="31" t="str">
        <f ca="1">IF($B$207="","",$B$207)</f>
        <v>七十八</v>
      </c>
      <c r="X207" s="29" t="str">
        <f t="shared" si="359"/>
        <v>　　　．</v>
      </c>
      <c r="Y207" s="57" t="str">
        <f t="shared" si="360"/>
        <v>　　　．</v>
      </c>
      <c r="Z207" s="57" t="str">
        <f t="shared" si="361"/>
        <v>　　　．</v>
      </c>
      <c r="AA207" s="30" t="str">
        <f t="shared" si="362"/>
        <v>　　　．</v>
      </c>
      <c r="AB207" s="13"/>
      <c r="AC207" s="124">
        <f ca="1">IF($A$207="","",$A$207)</f>
        <v>78</v>
      </c>
      <c r="AD207" s="31" t="str">
        <f ca="1">IF($B$207="","",$B$207)</f>
        <v>七十八</v>
      </c>
      <c r="AE207" s="293" t="str">
        <f t="shared" si="350"/>
        <v>　　．</v>
      </c>
      <c r="AF207" s="294"/>
      <c r="AG207" s="295" t="str">
        <f t="shared" si="351"/>
        <v>　　．</v>
      </c>
      <c r="AH207" s="296"/>
      <c r="AI207" s="13"/>
      <c r="AJ207" s="124">
        <f ca="1">IF($A$207="","",$A$207)</f>
        <v>78</v>
      </c>
      <c r="AK207" s="31" t="str">
        <f ca="1">IF($B$207="","",$B$207)</f>
        <v>七十八</v>
      </c>
      <c r="AL207" s="29" t="str">
        <f t="shared" si="363"/>
        <v/>
      </c>
      <c r="AM207" s="57" t="str">
        <f t="shared" si="364"/>
        <v/>
      </c>
      <c r="AN207" s="57" t="str">
        <f t="shared" si="365"/>
        <v/>
      </c>
      <c r="AO207" s="30" t="str">
        <f t="shared" si="366"/>
        <v/>
      </c>
      <c r="AP207" s="13"/>
      <c r="AQ207" s="124">
        <f ca="1">IF($A$207="","",$A$207)</f>
        <v>78</v>
      </c>
      <c r="AR207" s="31" t="str">
        <f ca="1">IF($B$207="","",$B$207)</f>
        <v>七十八</v>
      </c>
      <c r="AS207" s="29" t="str">
        <f t="shared" si="367"/>
        <v/>
      </c>
      <c r="AT207" s="57" t="str">
        <f t="shared" si="368"/>
        <v/>
      </c>
      <c r="AU207" s="57" t="str">
        <f t="shared" si="369"/>
        <v/>
      </c>
      <c r="AV207" s="30" t="str">
        <f t="shared" si="370"/>
        <v/>
      </c>
      <c r="AW207" s="13"/>
      <c r="AX207" s="124">
        <f ca="1">IF($A$207="","",$A$207)</f>
        <v>78</v>
      </c>
      <c r="AY207" s="31" t="str">
        <f ca="1">IF($B$207="","",$B$207)</f>
        <v>七十八</v>
      </c>
      <c r="AZ207" s="29" t="str">
        <f t="shared" si="371"/>
        <v>　　　　　　．</v>
      </c>
      <c r="BA207" s="102" t="str">
        <f t="shared" si="372"/>
        <v>　　　　　　．</v>
      </c>
      <c r="BB207" s="103"/>
      <c r="BC207" s="124">
        <f ca="1">IF($A$207="","",$A$207)</f>
        <v>78</v>
      </c>
      <c r="BD207" s="31" t="str">
        <f ca="1">IF($B$207="","",$B$207)</f>
        <v>七十八</v>
      </c>
      <c r="BE207" s="29" t="str">
        <f t="shared" si="373"/>
        <v>　　　　　　．</v>
      </c>
      <c r="BF207" s="102" t="str">
        <f t="shared" si="374"/>
        <v>　　　　　　．</v>
      </c>
      <c r="BG207" s="13"/>
      <c r="BH207" s="124">
        <f ca="1">IF($A$207="","",$A$207)</f>
        <v>78</v>
      </c>
      <c r="BI207" s="31" t="str">
        <f ca="1">IF($B$207="","",$B$207)</f>
        <v>七十八</v>
      </c>
      <c r="BJ207" s="29" t="str">
        <f t="shared" si="375"/>
        <v>　　　　．</v>
      </c>
      <c r="BK207" s="57" t="str">
        <f t="shared" si="376"/>
        <v>　　　　．</v>
      </c>
      <c r="BL207" s="57" t="str">
        <f t="shared" si="377"/>
        <v>　　　　．</v>
      </c>
      <c r="BM207" s="30" t="str">
        <f t="shared" si="378"/>
        <v>　　　　．</v>
      </c>
      <c r="BN207" s="13"/>
      <c r="BO207" s="124">
        <f ca="1">IF($A$207="","",$A$207)</f>
        <v>78</v>
      </c>
      <c r="BP207" s="31" t="str">
        <f ca="1">IF($B$207="","",$B$207)</f>
        <v>七十八</v>
      </c>
      <c r="BQ207" s="29" t="str">
        <f t="shared" si="379"/>
        <v>　　　　　　　　．</v>
      </c>
      <c r="BR207" s="30" t="str">
        <f t="shared" si="380"/>
        <v>　　　　　　　　．</v>
      </c>
      <c r="BS207" s="13"/>
      <c r="BT207" s="124">
        <f ca="1">IF($A$207="","",$A$207)</f>
        <v>78</v>
      </c>
      <c r="BU207" s="114" t="str">
        <f ca="1">IF($B$207="","",$B$207)</f>
        <v>七十八</v>
      </c>
      <c r="BV207" s="113" t="str">
        <f t="shared" si="381"/>
        <v/>
      </c>
      <c r="BW207" s="102" t="str">
        <f t="shared" si="382"/>
        <v/>
      </c>
      <c r="BX207" s="13"/>
      <c r="BY207" s="124">
        <f ca="1">IF($A$207="","",$A$207)</f>
        <v>78</v>
      </c>
      <c r="BZ207" s="31" t="str">
        <f ca="1">IF($B$207="","",$B$207)</f>
        <v>七十八</v>
      </c>
      <c r="CA207" s="29" t="str">
        <f t="shared" si="383"/>
        <v>　　　　．</v>
      </c>
      <c r="CB207" s="57" t="str">
        <f t="shared" si="384"/>
        <v>　　　　．</v>
      </c>
      <c r="CC207" s="57" t="str">
        <f t="shared" si="385"/>
        <v>　　　　．</v>
      </c>
      <c r="CD207" s="30" t="str">
        <f t="shared" si="386"/>
        <v>　　　　．</v>
      </c>
      <c r="CE207" s="13"/>
      <c r="CF207" s="124">
        <f ca="1">IF($A$207="","",$A$207)</f>
        <v>78</v>
      </c>
      <c r="CG207" s="31" t="str">
        <f ca="1">IF($B$207="","",$B$207)</f>
        <v>七十八</v>
      </c>
      <c r="CH207" s="105" t="str">
        <f t="shared" si="387"/>
        <v>年</v>
      </c>
      <c r="CI207" s="106" t="str">
        <f t="shared" si="388"/>
        <v>年</v>
      </c>
      <c r="CJ207" s="106" t="str">
        <f t="shared" si="389"/>
        <v>年</v>
      </c>
      <c r="CK207" s="106" t="str">
        <f t="shared" si="390"/>
        <v>年</v>
      </c>
      <c r="CL207" s="106" t="str">
        <f t="shared" si="391"/>
        <v>年</v>
      </c>
      <c r="CM207" s="106" t="str">
        <f t="shared" si="392"/>
        <v>年</v>
      </c>
      <c r="CN207" s="106" t="str">
        <f t="shared" si="393"/>
        <v>年</v>
      </c>
      <c r="CO207" s="106" t="str">
        <f t="shared" si="394"/>
        <v>年</v>
      </c>
      <c r="CP207" s="106" t="str">
        <f t="shared" si="395"/>
        <v>年</v>
      </c>
      <c r="CQ207" s="107" t="str">
        <f t="shared" si="396"/>
        <v>年</v>
      </c>
    </row>
    <row r="208" spans="1:95" ht="30" customHeight="1" x14ac:dyDescent="0.15">
      <c r="A208" s="124">
        <f ca="1">IF(AND(入力!$C$4&gt;7,OR(QUOTIENT(入力!$C$3,入力!$C$4)&gt;8,AND(QUOTIENT(入力!$C$3,入力!$C$4)&gt;7,MOD(入力!$C$3,入力!$C$4)&gt;7))),OFFSET(入力!E3,QUOTIENT(入力!$C$3,入力!$C$4)*7+IF(MOD(入力!$C$3,入力!$C$4)&lt;8,MOD(入力!$C$3,入力!$C$4),7)+8,),"")</f>
        <v>79</v>
      </c>
      <c r="B208" s="31" t="str">
        <f ca="1">IF(AND(入力!$C$4&gt;7,OR(QUOTIENT(入力!$C$3,入力!$C$4)&gt;8,AND(QUOTIENT(入力!$C$3,入力!$C$4)&gt;7,MOD(入力!$C$3,入力!$C$4)&gt;7))),OFFSET(入力!F3,QUOTIENT(入力!$C$3,入力!$C$4)*7+IF(MOD(入力!$C$3,入力!$C$4)&lt;8,MOD(入力!$C$3,入力!$C$4),7)+8,),"")</f>
        <v>七十九</v>
      </c>
      <c r="C208" s="27" t="str">
        <f t="shared" si="397"/>
        <v>　</v>
      </c>
      <c r="D208" s="28" t="str">
        <f t="shared" si="398"/>
        <v>　　　　　　年　　　月　　　日</v>
      </c>
      <c r="E208" s="29" t="str">
        <f t="shared" si="352"/>
        <v>　　　　．</v>
      </c>
      <c r="F208" s="30" t="str">
        <f t="shared" si="399"/>
        <v>　　　．</v>
      </c>
      <c r="G208" s="13"/>
      <c r="H208" s="124">
        <f ca="1">IF($A$208="","",$A$208)</f>
        <v>79</v>
      </c>
      <c r="I208" s="27" t="str">
        <f ca="1">IF($B$208="","",$B$208)</f>
        <v>七十九</v>
      </c>
      <c r="J208" s="234" t="str">
        <f t="shared" si="353"/>
        <v>WS ／ OH ／ OP ／ MB ／ S ／ L ／ R ／ RS</v>
      </c>
      <c r="K208" s="235"/>
      <c r="L208" s="29" t="str">
        <f t="shared" si="354"/>
        <v>　　　　．</v>
      </c>
      <c r="M208" s="30" t="str">
        <f t="shared" si="355"/>
        <v>　　　　．</v>
      </c>
      <c r="N208" s="13"/>
      <c r="O208" s="124">
        <f ca="1">IF($A$208="","",$A$208)</f>
        <v>79</v>
      </c>
      <c r="P208" s="27" t="str">
        <f ca="1">IF($B$208="","",$B$208)</f>
        <v>七十九</v>
      </c>
      <c r="Q208" s="47"/>
      <c r="R208" s="48" t="str">
        <f t="shared" si="356"/>
        <v>右　／　左　／　両</v>
      </c>
      <c r="S208" s="29" t="str">
        <f t="shared" si="357"/>
        <v>　　　　．</v>
      </c>
      <c r="T208" s="30" t="str">
        <f t="shared" si="358"/>
        <v>　　　　．</v>
      </c>
      <c r="U208" s="13"/>
      <c r="V208" s="124">
        <f ca="1">IF($A$208="","",$A$208)</f>
        <v>79</v>
      </c>
      <c r="W208" s="27" t="str">
        <f ca="1">IF($B$208="","",$B$208)</f>
        <v>七十九</v>
      </c>
      <c r="X208" s="29" t="str">
        <f t="shared" si="359"/>
        <v>　　　．</v>
      </c>
      <c r="Y208" s="57" t="str">
        <f t="shared" si="360"/>
        <v>　　　．</v>
      </c>
      <c r="Z208" s="57" t="str">
        <f t="shared" si="361"/>
        <v>　　　．</v>
      </c>
      <c r="AA208" s="30" t="str">
        <f t="shared" si="362"/>
        <v>　　　．</v>
      </c>
      <c r="AB208" s="13"/>
      <c r="AC208" s="124">
        <f ca="1">IF($A$208="","",$A$208)</f>
        <v>79</v>
      </c>
      <c r="AD208" s="27" t="str">
        <f ca="1">IF($B$208="","",$B$208)</f>
        <v>七十九</v>
      </c>
      <c r="AE208" s="293" t="str">
        <f t="shared" si="350"/>
        <v>　　．</v>
      </c>
      <c r="AF208" s="294"/>
      <c r="AG208" s="295" t="str">
        <f t="shared" si="351"/>
        <v>　　．</v>
      </c>
      <c r="AH208" s="296"/>
      <c r="AI208" s="13"/>
      <c r="AJ208" s="124">
        <f ca="1">IF($A$208="","",$A$208)</f>
        <v>79</v>
      </c>
      <c r="AK208" s="27" t="str">
        <f ca="1">IF($B$208="","",$B$208)</f>
        <v>七十九</v>
      </c>
      <c r="AL208" s="29" t="str">
        <f t="shared" si="363"/>
        <v/>
      </c>
      <c r="AM208" s="57" t="str">
        <f t="shared" si="364"/>
        <v/>
      </c>
      <c r="AN208" s="57" t="str">
        <f t="shared" si="365"/>
        <v/>
      </c>
      <c r="AO208" s="30" t="str">
        <f t="shared" si="366"/>
        <v/>
      </c>
      <c r="AP208" s="13"/>
      <c r="AQ208" s="124">
        <f ca="1">IF($A$208="","",$A$208)</f>
        <v>79</v>
      </c>
      <c r="AR208" s="27" t="str">
        <f ca="1">IF($B$208="","",$B$208)</f>
        <v>七十九</v>
      </c>
      <c r="AS208" s="29" t="str">
        <f t="shared" si="367"/>
        <v/>
      </c>
      <c r="AT208" s="57" t="str">
        <f t="shared" si="368"/>
        <v/>
      </c>
      <c r="AU208" s="57" t="str">
        <f t="shared" si="369"/>
        <v/>
      </c>
      <c r="AV208" s="30" t="str">
        <f t="shared" si="370"/>
        <v/>
      </c>
      <c r="AW208" s="13"/>
      <c r="AX208" s="124">
        <f ca="1">IF($A$208="","",$A$208)</f>
        <v>79</v>
      </c>
      <c r="AY208" s="27" t="str">
        <f ca="1">IF($B$208="","",$B$208)</f>
        <v>七十九</v>
      </c>
      <c r="AZ208" s="29" t="str">
        <f t="shared" si="371"/>
        <v>　　　　　　．</v>
      </c>
      <c r="BA208" s="102" t="str">
        <f t="shared" si="372"/>
        <v>　　　　　　．</v>
      </c>
      <c r="BB208" s="103"/>
      <c r="BC208" s="124">
        <f ca="1">IF($A$208="","",$A$208)</f>
        <v>79</v>
      </c>
      <c r="BD208" s="27" t="str">
        <f ca="1">IF($B$208="","",$B$208)</f>
        <v>七十九</v>
      </c>
      <c r="BE208" s="29" t="str">
        <f t="shared" si="373"/>
        <v>　　　　　　．</v>
      </c>
      <c r="BF208" s="102" t="str">
        <f t="shared" si="374"/>
        <v>　　　　　　．</v>
      </c>
      <c r="BG208" s="13"/>
      <c r="BH208" s="124">
        <f ca="1">IF($A$208="","",$A$208)</f>
        <v>79</v>
      </c>
      <c r="BI208" s="27" t="str">
        <f ca="1">IF($B$208="","",$B$208)</f>
        <v>七十九</v>
      </c>
      <c r="BJ208" s="29" t="str">
        <f t="shared" si="375"/>
        <v>　　　　．</v>
      </c>
      <c r="BK208" s="57" t="str">
        <f t="shared" si="376"/>
        <v>　　　　．</v>
      </c>
      <c r="BL208" s="57" t="str">
        <f t="shared" si="377"/>
        <v>　　　　．</v>
      </c>
      <c r="BM208" s="30" t="str">
        <f t="shared" si="378"/>
        <v>　　　　．</v>
      </c>
      <c r="BN208" s="13"/>
      <c r="BO208" s="124">
        <f ca="1">IF($A$208="","",$A$208)</f>
        <v>79</v>
      </c>
      <c r="BP208" s="27" t="str">
        <f ca="1">IF($B$208="","",$B$208)</f>
        <v>七十九</v>
      </c>
      <c r="BQ208" s="29" t="str">
        <f t="shared" si="379"/>
        <v>　　　　　　　　．</v>
      </c>
      <c r="BR208" s="30" t="str">
        <f t="shared" si="380"/>
        <v>　　　　　　　　．</v>
      </c>
      <c r="BS208" s="13"/>
      <c r="BT208" s="124">
        <f ca="1">IF($A$208="","",$A$208)</f>
        <v>79</v>
      </c>
      <c r="BU208" s="114" t="str">
        <f ca="1">IF($B$208="","",$B$208)</f>
        <v>七十九</v>
      </c>
      <c r="BV208" s="29" t="str">
        <f t="shared" si="381"/>
        <v/>
      </c>
      <c r="BW208" s="102" t="str">
        <f t="shared" si="382"/>
        <v/>
      </c>
      <c r="BX208" s="13"/>
      <c r="BY208" s="124">
        <f ca="1">IF($A$208="","",$A$208)</f>
        <v>79</v>
      </c>
      <c r="BZ208" s="27" t="str">
        <f ca="1">IF($B$208="","",$B$208)</f>
        <v>七十九</v>
      </c>
      <c r="CA208" s="29" t="str">
        <f t="shared" si="383"/>
        <v>　　　　．</v>
      </c>
      <c r="CB208" s="57" t="str">
        <f t="shared" si="384"/>
        <v>　　　　．</v>
      </c>
      <c r="CC208" s="57" t="str">
        <f t="shared" si="385"/>
        <v>　　　　．</v>
      </c>
      <c r="CD208" s="30" t="str">
        <f t="shared" si="386"/>
        <v>　　　　．</v>
      </c>
      <c r="CE208" s="13"/>
      <c r="CF208" s="124">
        <f ca="1">IF($A$208="","",$A$208)</f>
        <v>79</v>
      </c>
      <c r="CG208" s="27" t="str">
        <f ca="1">IF($B$208="","",$B$208)</f>
        <v>七十九</v>
      </c>
      <c r="CH208" s="105" t="str">
        <f t="shared" si="387"/>
        <v>年</v>
      </c>
      <c r="CI208" s="106" t="str">
        <f t="shared" si="388"/>
        <v>年</v>
      </c>
      <c r="CJ208" s="106" t="str">
        <f t="shared" si="389"/>
        <v>年</v>
      </c>
      <c r="CK208" s="106" t="str">
        <f t="shared" si="390"/>
        <v>年</v>
      </c>
      <c r="CL208" s="106" t="str">
        <f t="shared" si="391"/>
        <v>年</v>
      </c>
      <c r="CM208" s="106" t="str">
        <f t="shared" si="392"/>
        <v>年</v>
      </c>
      <c r="CN208" s="106" t="str">
        <f t="shared" si="393"/>
        <v>年</v>
      </c>
      <c r="CO208" s="106" t="str">
        <f t="shared" si="394"/>
        <v>年</v>
      </c>
      <c r="CP208" s="106" t="str">
        <f t="shared" si="395"/>
        <v>年</v>
      </c>
      <c r="CQ208" s="107" t="str">
        <f t="shared" si="396"/>
        <v>年</v>
      </c>
    </row>
    <row r="209" spans="1:95" ht="30" customHeight="1" thickBot="1" x14ac:dyDescent="0.2">
      <c r="A209" s="125">
        <f ca="1">IF(AND(入力!$C$4&gt;7,OR(QUOTIENT(入力!$C$3,入力!$C$4)&gt;9,AND(QUOTIENT(入力!$C$3,入力!$C$4)&gt;8,MOD(入力!$C$3,入力!$C$4)&gt;7))),OFFSET(入力!E3,QUOTIENT(入力!$C$3,入力!$C$4)*7+IF(MOD(入力!$C$3,入力!$C$4)&lt;8,MOD(入力!$C$3,入力!$C$4),7)+9,),"")</f>
        <v>80</v>
      </c>
      <c r="B209" s="32" t="str">
        <f ca="1">IF(AND(入力!$C$4&gt;7,OR(QUOTIENT(入力!$C$3,入力!$C$4)&gt;9,AND(QUOTIENT(入力!$C$3,入力!$C$4)&gt;8,MOD(入力!$C$3,入力!$C$4)&gt;7))),OFFSET(入力!F3,QUOTIENT(入力!$C$3,入力!$C$4)*7+IF(MOD(入力!$C$3,入力!$C$4)&lt;8,MOD(入力!$C$3,入力!$C$4),7)+9,),"")</f>
        <v>八十</v>
      </c>
      <c r="C209" s="33" t="str">
        <f t="shared" si="397"/>
        <v>　</v>
      </c>
      <c r="D209" s="34" t="str">
        <f t="shared" si="398"/>
        <v>　　　　　　年　　　月　　　日</v>
      </c>
      <c r="E209" s="35" t="str">
        <f t="shared" si="352"/>
        <v>　　　　．</v>
      </c>
      <c r="F209" s="36" t="str">
        <f t="shared" si="399"/>
        <v>　　　．</v>
      </c>
      <c r="G209" s="13"/>
      <c r="H209" s="125">
        <f ca="1">IF($A$209="","",$A$209)</f>
        <v>80</v>
      </c>
      <c r="I209" s="32" t="str">
        <f ca="1">IF($B$209="","",$B$209)</f>
        <v>八十</v>
      </c>
      <c r="J209" s="232" t="str">
        <f t="shared" si="353"/>
        <v>WS ／ OH ／ OP ／ MB ／ S ／ L ／ R ／ RS</v>
      </c>
      <c r="K209" s="233"/>
      <c r="L209" s="35" t="str">
        <f t="shared" si="354"/>
        <v>　　　　．</v>
      </c>
      <c r="M209" s="36" t="str">
        <f t="shared" si="355"/>
        <v>　　　　．</v>
      </c>
      <c r="N209" s="13"/>
      <c r="O209" s="125">
        <f ca="1">IF($A$209="","",$A$209)</f>
        <v>80</v>
      </c>
      <c r="P209" s="32" t="str">
        <f ca="1">IF($B$209="","",$B$209)</f>
        <v>八十</v>
      </c>
      <c r="Q209" s="49"/>
      <c r="R209" s="50" t="str">
        <f t="shared" si="356"/>
        <v>右　／　左　／　両</v>
      </c>
      <c r="S209" s="35" t="str">
        <f t="shared" si="357"/>
        <v>　　　　．</v>
      </c>
      <c r="T209" s="36" t="str">
        <f t="shared" si="358"/>
        <v>　　　　．</v>
      </c>
      <c r="U209" s="13"/>
      <c r="V209" s="125">
        <f ca="1">IF($A$209="","",$A$209)</f>
        <v>80</v>
      </c>
      <c r="W209" s="32" t="str">
        <f ca="1">IF($B$209="","",$B$209)</f>
        <v>八十</v>
      </c>
      <c r="X209" s="35" t="str">
        <f t="shared" si="359"/>
        <v>　　　．</v>
      </c>
      <c r="Y209" s="62" t="str">
        <f t="shared" si="360"/>
        <v>　　　．</v>
      </c>
      <c r="Z209" s="62" t="str">
        <f t="shared" si="361"/>
        <v>　　　．</v>
      </c>
      <c r="AA209" s="36" t="str">
        <f t="shared" si="362"/>
        <v>　　　．</v>
      </c>
      <c r="AB209" s="13"/>
      <c r="AC209" s="125">
        <f ca="1">IF($A$209="","",$A$209)</f>
        <v>80</v>
      </c>
      <c r="AD209" s="32" t="str">
        <f ca="1">IF($B$209="","",$B$209)</f>
        <v>八十</v>
      </c>
      <c r="AE209" s="326" t="str">
        <f t="shared" si="350"/>
        <v>　　．</v>
      </c>
      <c r="AF209" s="327"/>
      <c r="AG209" s="328" t="str">
        <f t="shared" si="351"/>
        <v>　　．</v>
      </c>
      <c r="AH209" s="329"/>
      <c r="AI209" s="13"/>
      <c r="AJ209" s="125">
        <f ca="1">IF($A$209="","",$A$209)</f>
        <v>80</v>
      </c>
      <c r="AK209" s="32" t="str">
        <f ca="1">IF($B$209="","",$B$209)</f>
        <v>八十</v>
      </c>
      <c r="AL209" s="35" t="str">
        <f t="shared" si="363"/>
        <v/>
      </c>
      <c r="AM209" s="62" t="str">
        <f t="shared" si="364"/>
        <v/>
      </c>
      <c r="AN209" s="62" t="str">
        <f t="shared" si="365"/>
        <v/>
      </c>
      <c r="AO209" s="36" t="str">
        <f t="shared" si="366"/>
        <v/>
      </c>
      <c r="AP209" s="13"/>
      <c r="AQ209" s="125">
        <f ca="1">IF($A$209="","",$A$209)</f>
        <v>80</v>
      </c>
      <c r="AR209" s="32" t="str">
        <f ca="1">IF($B$209="","",$B$209)</f>
        <v>八十</v>
      </c>
      <c r="AS209" s="35" t="str">
        <f t="shared" si="367"/>
        <v/>
      </c>
      <c r="AT209" s="62" t="str">
        <f t="shared" si="368"/>
        <v/>
      </c>
      <c r="AU209" s="62" t="str">
        <f t="shared" si="369"/>
        <v/>
      </c>
      <c r="AV209" s="36" t="str">
        <f t="shared" si="370"/>
        <v/>
      </c>
      <c r="AW209" s="13"/>
      <c r="AX209" s="125">
        <f ca="1">IF($A$209="","",$A$209)</f>
        <v>80</v>
      </c>
      <c r="AY209" s="32" t="str">
        <f ca="1">IF($B$209="","",$B$209)</f>
        <v>八十</v>
      </c>
      <c r="AZ209" s="35" t="str">
        <f t="shared" si="371"/>
        <v>　　　　　　．</v>
      </c>
      <c r="BA209" s="108" t="str">
        <f t="shared" si="372"/>
        <v>　　　　　　．</v>
      </c>
      <c r="BB209" s="103"/>
      <c r="BC209" s="125">
        <f ca="1">IF($A$209="","",$A$209)</f>
        <v>80</v>
      </c>
      <c r="BD209" s="32" t="str">
        <f ca="1">IF($B$209="","",$B$209)</f>
        <v>八十</v>
      </c>
      <c r="BE209" s="35" t="str">
        <f t="shared" si="373"/>
        <v>　　　　　　．</v>
      </c>
      <c r="BF209" s="108" t="str">
        <f t="shared" si="374"/>
        <v>　　　　　　．</v>
      </c>
      <c r="BG209" s="13"/>
      <c r="BH209" s="125">
        <f ca="1">IF($A$209="","",$A$209)</f>
        <v>80</v>
      </c>
      <c r="BI209" s="32" t="str">
        <f ca="1">IF($B$209="","",$B$209)</f>
        <v>八十</v>
      </c>
      <c r="BJ209" s="35" t="str">
        <f t="shared" si="375"/>
        <v>　　　　．</v>
      </c>
      <c r="BK209" s="62" t="str">
        <f t="shared" si="376"/>
        <v>　　　　．</v>
      </c>
      <c r="BL209" s="62" t="str">
        <f t="shared" si="377"/>
        <v>　　　　．</v>
      </c>
      <c r="BM209" s="36" t="str">
        <f t="shared" si="378"/>
        <v>　　　　．</v>
      </c>
      <c r="BN209" s="13"/>
      <c r="BO209" s="125">
        <f ca="1">IF($A$209="","",$A$209)</f>
        <v>80</v>
      </c>
      <c r="BP209" s="32" t="str">
        <f ca="1">IF($B$209="","",$B$209)</f>
        <v>八十</v>
      </c>
      <c r="BQ209" s="35" t="str">
        <f t="shared" si="379"/>
        <v>　　　　　　　　．</v>
      </c>
      <c r="BR209" s="36" t="str">
        <f t="shared" si="380"/>
        <v>　　　　　　　　．</v>
      </c>
      <c r="BS209" s="13"/>
      <c r="BT209" s="125">
        <f ca="1">IF($A$209="","",$A$209)</f>
        <v>80</v>
      </c>
      <c r="BU209" s="115" t="str">
        <f ca="1">IF($B$209="","",$B$209)</f>
        <v>八十</v>
      </c>
      <c r="BV209" s="116" t="str">
        <f t="shared" si="381"/>
        <v/>
      </c>
      <c r="BW209" s="108" t="str">
        <f t="shared" si="382"/>
        <v/>
      </c>
      <c r="BX209" s="13"/>
      <c r="BY209" s="125">
        <f ca="1">IF($A$209="","",$A$209)</f>
        <v>80</v>
      </c>
      <c r="BZ209" s="32" t="str">
        <f ca="1">IF($B$209="","",$B$209)</f>
        <v>八十</v>
      </c>
      <c r="CA209" s="35" t="str">
        <f t="shared" si="383"/>
        <v>　　　　．</v>
      </c>
      <c r="CB209" s="62" t="str">
        <f t="shared" si="384"/>
        <v>　　　　．</v>
      </c>
      <c r="CC209" s="62" t="str">
        <f t="shared" si="385"/>
        <v>　　　　．</v>
      </c>
      <c r="CD209" s="36" t="str">
        <f t="shared" si="386"/>
        <v>　　　　．</v>
      </c>
      <c r="CE209" s="13"/>
      <c r="CF209" s="125">
        <f ca="1">IF($A$209="","",$A$209)</f>
        <v>80</v>
      </c>
      <c r="CG209" s="32" t="str">
        <f ca="1">IF($B$209="","",$B$209)</f>
        <v>八十</v>
      </c>
      <c r="CH209" s="109" t="str">
        <f t="shared" si="387"/>
        <v>年</v>
      </c>
      <c r="CI209" s="110" t="str">
        <f t="shared" si="388"/>
        <v>年</v>
      </c>
      <c r="CJ209" s="110" t="str">
        <f t="shared" si="389"/>
        <v>年</v>
      </c>
      <c r="CK209" s="110" t="str">
        <f t="shared" si="390"/>
        <v>年</v>
      </c>
      <c r="CL209" s="110" t="str">
        <f t="shared" si="391"/>
        <v>年</v>
      </c>
      <c r="CM209" s="152" t="str">
        <f t="shared" si="392"/>
        <v>年</v>
      </c>
      <c r="CN209" s="110" t="str">
        <f t="shared" si="393"/>
        <v>年</v>
      </c>
      <c r="CO209" s="110" t="str">
        <f t="shared" si="394"/>
        <v>年</v>
      </c>
      <c r="CP209" s="110" t="str">
        <f t="shared" si="395"/>
        <v>年</v>
      </c>
      <c r="CQ209" s="111" t="str">
        <f t="shared" si="396"/>
        <v>年</v>
      </c>
    </row>
    <row r="210" spans="1:95" ht="30" customHeight="1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6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51"/>
      <c r="CN210" s="13"/>
      <c r="CO210" s="13"/>
      <c r="CP210" s="13"/>
      <c r="CQ210" s="13"/>
    </row>
    <row r="211" spans="1:95" ht="30" customHeight="1" x14ac:dyDescent="0.15">
      <c r="A211" s="254" t="str">
        <f>IF($A$22="","",$A$22)</f>
        <v>ふりがなは必ず『 ひらがな 』記入
身長 ・ 体重は『 素足 』計測
身長は『 閉脚立位 』計測</v>
      </c>
      <c r="B211" s="255"/>
      <c r="C211" s="255"/>
      <c r="D211" s="255"/>
      <c r="E211" s="255"/>
      <c r="F211" s="256"/>
      <c r="H211" s="21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211" s="244"/>
      <c r="J211" s="244"/>
      <c r="K211" s="244"/>
      <c r="L211" s="244"/>
      <c r="M211" s="245"/>
      <c r="O211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211" s="193"/>
      <c r="Q211" s="193"/>
      <c r="R211" s="193"/>
      <c r="S211" s="193"/>
      <c r="T211" s="194"/>
      <c r="V211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211" s="224"/>
      <c r="X211" s="224"/>
      <c r="Y211" s="224"/>
      <c r="Z211" s="224"/>
      <c r="AA211" s="225"/>
      <c r="AC211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211" s="224"/>
      <c r="AE211" s="224"/>
      <c r="AF211" s="224"/>
      <c r="AG211" s="224"/>
      <c r="AH211" s="225"/>
      <c r="AJ211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211" s="267"/>
      <c r="AL211" s="267"/>
      <c r="AM211" s="267"/>
      <c r="AN211" s="267"/>
      <c r="AO211" s="268"/>
      <c r="AQ211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211" s="224"/>
      <c r="AS211" s="224"/>
      <c r="AT211" s="224"/>
      <c r="AU211" s="224"/>
      <c r="AV211" s="225"/>
      <c r="AX211" s="192" t="str">
        <f>IF($AX$22="","",$AX$22)</f>
        <v>記録は『 スタートラインから距離の短い方の踵 』計測
スタートラインオーバーは『 記録から－（マイナス） 』計測</v>
      </c>
      <c r="AY211" s="193"/>
      <c r="AZ211" s="193"/>
      <c r="BA211" s="194"/>
      <c r="BB211" s="3"/>
      <c r="BC211" s="275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211" s="276"/>
      <c r="BE211" s="276"/>
      <c r="BF211" s="277"/>
      <c r="BH211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211" s="193"/>
      <c r="BJ211" s="193"/>
      <c r="BK211" s="193"/>
      <c r="BL211" s="193"/>
      <c r="BM211" s="194"/>
      <c r="BO211" s="284" t="str">
        <f>IF($BO$22="","",$BO$22)</f>
        <v>『 右手左足立ち と 左手右足立ち 』計測
『 満タンのペットボトル 』計測
ペットボトルは『 必ず触れたまま押す形 』計測</v>
      </c>
      <c r="BP211" s="285"/>
      <c r="BQ211" s="285"/>
      <c r="BR211" s="286"/>
      <c r="BT211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211" s="215"/>
      <c r="BV211" s="215"/>
      <c r="BW211" s="216"/>
      <c r="BY211" s="223" t="str">
        <f>IF($BY$22="","",$BY$22)</f>
        <v>計測は『 人差し指の第２関節がほぼ直角 』になるよう握り幅を調整
計測は『 右左交互 』に実施</v>
      </c>
      <c r="BZ211" s="224"/>
      <c r="CA211" s="224"/>
      <c r="CB211" s="224"/>
      <c r="CC211" s="224"/>
      <c r="CD211" s="225"/>
      <c r="CF211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211" s="365"/>
      <c r="CH211" s="365"/>
      <c r="CI211" s="224" t="str">
        <f>IF($CI$22="","",$CI$22)</f>
        <v>体力測定実施日を基準に年度ではなく『 年 』
選抜の対象は地方を含めず『 全国のみ 』
複数年参加の場合は『 全ての年を記載 』</v>
      </c>
      <c r="CJ211" s="332"/>
      <c r="CK211" s="332"/>
      <c r="CL211" s="332"/>
      <c r="CM211" s="332"/>
      <c r="CN211" s="332"/>
      <c r="CO211" s="332"/>
      <c r="CP211" s="332"/>
      <c r="CQ211" s="333"/>
    </row>
    <row r="212" spans="1:95" ht="30" customHeight="1" x14ac:dyDescent="0.15">
      <c r="A212" s="257"/>
      <c r="B212" s="258"/>
      <c r="C212" s="258"/>
      <c r="D212" s="258"/>
      <c r="E212" s="258"/>
      <c r="F212" s="259"/>
      <c r="H212" s="246"/>
      <c r="I212" s="247"/>
      <c r="J212" s="247"/>
      <c r="K212" s="247"/>
      <c r="L212" s="247"/>
      <c r="M212" s="248"/>
      <c r="O212" s="195"/>
      <c r="P212" s="196"/>
      <c r="Q212" s="196"/>
      <c r="R212" s="196"/>
      <c r="S212" s="196"/>
      <c r="T212" s="197"/>
      <c r="V212" s="226"/>
      <c r="W212" s="227"/>
      <c r="X212" s="227"/>
      <c r="Y212" s="227"/>
      <c r="Z212" s="227"/>
      <c r="AA212" s="228"/>
      <c r="AC212" s="226"/>
      <c r="AD212" s="227"/>
      <c r="AE212" s="227"/>
      <c r="AF212" s="227"/>
      <c r="AG212" s="227"/>
      <c r="AH212" s="228"/>
      <c r="AJ212" s="269"/>
      <c r="AK212" s="270"/>
      <c r="AL212" s="270"/>
      <c r="AM212" s="270"/>
      <c r="AN212" s="270"/>
      <c r="AO212" s="271"/>
      <c r="AQ212" s="226"/>
      <c r="AR212" s="227"/>
      <c r="AS212" s="227"/>
      <c r="AT212" s="227"/>
      <c r="AU212" s="227"/>
      <c r="AV212" s="228"/>
      <c r="AX212" s="195"/>
      <c r="AY212" s="196"/>
      <c r="AZ212" s="196"/>
      <c r="BA212" s="197"/>
      <c r="BB212" s="3"/>
      <c r="BC212" s="278"/>
      <c r="BD212" s="279"/>
      <c r="BE212" s="279"/>
      <c r="BF212" s="280"/>
      <c r="BH212" s="195"/>
      <c r="BI212" s="196"/>
      <c r="BJ212" s="196"/>
      <c r="BK212" s="196"/>
      <c r="BL212" s="196"/>
      <c r="BM212" s="197"/>
      <c r="BO212" s="287"/>
      <c r="BP212" s="288"/>
      <c r="BQ212" s="288"/>
      <c r="BR212" s="289"/>
      <c r="BT212" s="217"/>
      <c r="BU212" s="218"/>
      <c r="BV212" s="218"/>
      <c r="BW212" s="219"/>
      <c r="BY212" s="226"/>
      <c r="BZ212" s="227"/>
      <c r="CA212" s="227"/>
      <c r="CB212" s="227"/>
      <c r="CC212" s="227"/>
      <c r="CD212" s="228"/>
      <c r="CF212" s="366"/>
      <c r="CG212" s="367"/>
      <c r="CH212" s="367"/>
      <c r="CI212" s="335"/>
      <c r="CJ212" s="335"/>
      <c r="CK212" s="335"/>
      <c r="CL212" s="335"/>
      <c r="CM212" s="335"/>
      <c r="CN212" s="335"/>
      <c r="CO212" s="335"/>
      <c r="CP212" s="335"/>
      <c r="CQ212" s="336"/>
    </row>
    <row r="213" spans="1:95" ht="30" customHeight="1" x14ac:dyDescent="0.15">
      <c r="A213" s="260"/>
      <c r="B213" s="261"/>
      <c r="C213" s="261"/>
      <c r="D213" s="261"/>
      <c r="E213" s="261"/>
      <c r="F213" s="262"/>
      <c r="H213" s="249"/>
      <c r="I213" s="250"/>
      <c r="J213" s="250"/>
      <c r="K213" s="250"/>
      <c r="L213" s="250"/>
      <c r="M213" s="251"/>
      <c r="O213" s="198"/>
      <c r="P213" s="199"/>
      <c r="Q213" s="199"/>
      <c r="R213" s="199"/>
      <c r="S213" s="199"/>
      <c r="T213" s="200"/>
      <c r="V213" s="229"/>
      <c r="W213" s="230"/>
      <c r="X213" s="230"/>
      <c r="Y213" s="230"/>
      <c r="Z213" s="230"/>
      <c r="AA213" s="231"/>
      <c r="AC213" s="229"/>
      <c r="AD213" s="230"/>
      <c r="AE213" s="230"/>
      <c r="AF213" s="230"/>
      <c r="AG213" s="230"/>
      <c r="AH213" s="231"/>
      <c r="AJ213" s="272"/>
      <c r="AK213" s="273"/>
      <c r="AL213" s="273"/>
      <c r="AM213" s="273"/>
      <c r="AN213" s="273"/>
      <c r="AO213" s="274"/>
      <c r="AQ213" s="229"/>
      <c r="AR213" s="230"/>
      <c r="AS213" s="230"/>
      <c r="AT213" s="230"/>
      <c r="AU213" s="230"/>
      <c r="AV213" s="231"/>
      <c r="AX213" s="198"/>
      <c r="AY213" s="199"/>
      <c r="AZ213" s="199"/>
      <c r="BA213" s="200"/>
      <c r="BB213" s="3"/>
      <c r="BC213" s="281"/>
      <c r="BD213" s="282"/>
      <c r="BE213" s="282"/>
      <c r="BF213" s="283"/>
      <c r="BH213" s="198"/>
      <c r="BI213" s="199"/>
      <c r="BJ213" s="199"/>
      <c r="BK213" s="199"/>
      <c r="BL213" s="199"/>
      <c r="BM213" s="200"/>
      <c r="BO213" s="290"/>
      <c r="BP213" s="291"/>
      <c r="BQ213" s="291"/>
      <c r="BR213" s="292"/>
      <c r="BT213" s="220"/>
      <c r="BU213" s="221"/>
      <c r="BV213" s="221"/>
      <c r="BW213" s="222"/>
      <c r="BY213" s="229"/>
      <c r="BZ213" s="230"/>
      <c r="CA213" s="230"/>
      <c r="CB213" s="230"/>
      <c r="CC213" s="230"/>
      <c r="CD213" s="231"/>
      <c r="CF213" s="368"/>
      <c r="CG213" s="369"/>
      <c r="CH213" s="369"/>
      <c r="CI213" s="338"/>
      <c r="CJ213" s="338"/>
      <c r="CK213" s="338"/>
      <c r="CL213" s="338"/>
      <c r="CM213" s="338"/>
      <c r="CN213" s="338"/>
      <c r="CO213" s="338"/>
      <c r="CP213" s="338"/>
      <c r="CQ213" s="339"/>
    </row>
    <row r="214" spans="1:95" ht="30" customHeight="1" x14ac:dyDescent="0.15">
      <c r="A214" s="154" t="str">
        <f>IF($A$25="","",$A$25)</f>
        <v>Copyright(C) KCG：Komuro Consulting Group　CEO　小室匡史 ／ Masashi KOMURO. All Rights Reserved.</v>
      </c>
      <c r="B214" s="154"/>
      <c r="C214" s="154"/>
      <c r="D214" s="154"/>
      <c r="E214" s="154"/>
      <c r="F214" s="154"/>
      <c r="H214" s="154" t="str">
        <f>IF($A$25="","",$A$25)</f>
        <v>Copyright(C) KCG：Komuro Consulting Group　CEO　小室匡史 ／ Masashi KOMURO. All Rights Reserved.</v>
      </c>
      <c r="I214" s="154"/>
      <c r="J214" s="154"/>
      <c r="K214" s="154"/>
      <c r="L214" s="154"/>
      <c r="M214" s="154"/>
      <c r="O214" s="154" t="str">
        <f>IF($A$25="","",$A$25)</f>
        <v>Copyright(C) KCG：Komuro Consulting Group　CEO　小室匡史 ／ Masashi KOMURO. All Rights Reserved.</v>
      </c>
      <c r="P214" s="154"/>
      <c r="Q214" s="154"/>
      <c r="R214" s="154"/>
      <c r="S214" s="154"/>
      <c r="T214" s="154"/>
      <c r="V214" s="154" t="str">
        <f>IF($A$25="","",$A$25)</f>
        <v>Copyright(C) KCG：Komuro Consulting Group　CEO　小室匡史 ／ Masashi KOMURO. All Rights Reserved.</v>
      </c>
      <c r="W214" s="154"/>
      <c r="X214" s="154"/>
      <c r="Y214" s="154"/>
      <c r="Z214" s="154"/>
      <c r="AA214" s="154"/>
      <c r="AC214" s="154" t="str">
        <f>IF($A$25="","",$A$25)</f>
        <v>Copyright(C) KCG：Komuro Consulting Group　CEO　小室匡史 ／ Masashi KOMURO. All Rights Reserved.</v>
      </c>
      <c r="AD214" s="154"/>
      <c r="AE214" s="154"/>
      <c r="AF214" s="154"/>
      <c r="AG214" s="154"/>
      <c r="AH214" s="154"/>
      <c r="AJ214" s="154" t="str">
        <f>IF($A$25="","",$A$25)</f>
        <v>Copyright(C) KCG：Komuro Consulting Group　CEO　小室匡史 ／ Masashi KOMURO. All Rights Reserved.</v>
      </c>
      <c r="AK214" s="154"/>
      <c r="AL214" s="154"/>
      <c r="AM214" s="154"/>
      <c r="AN214" s="154"/>
      <c r="AO214" s="154"/>
      <c r="AQ214" s="154" t="str">
        <f>IF($A$25="","",$A$25)</f>
        <v>Copyright(C) KCG：Komuro Consulting Group　CEO　小室匡史 ／ Masashi KOMURO. All Rights Reserved.</v>
      </c>
      <c r="AR214" s="154"/>
      <c r="AS214" s="154"/>
      <c r="AT214" s="154"/>
      <c r="AU214" s="154"/>
      <c r="AV214" s="154"/>
      <c r="AX214" s="154" t="str">
        <f>IF($A$25="","",$A$25)</f>
        <v>Copyright(C) KCG：Komuro Consulting Group　CEO　小室匡史 ／ Masashi KOMURO. All Rights Reserved.</v>
      </c>
      <c r="AY214" s="154"/>
      <c r="AZ214" s="154"/>
      <c r="BA214" s="154"/>
      <c r="BB214" s="3"/>
      <c r="BC214" s="154" t="str">
        <f>IF($A$25="","",$A$25)</f>
        <v>Copyright(C) KCG：Komuro Consulting Group　CEO　小室匡史 ／ Masashi KOMURO. All Rights Reserved.</v>
      </c>
      <c r="BD214" s="154"/>
      <c r="BE214" s="154"/>
      <c r="BF214" s="154"/>
      <c r="BH214" s="154" t="str">
        <f>IF($A$25="","",$A$25)</f>
        <v>Copyright(C) KCG：Komuro Consulting Group　CEO　小室匡史 ／ Masashi KOMURO. All Rights Reserved.</v>
      </c>
      <c r="BI214" s="154"/>
      <c r="BJ214" s="154"/>
      <c r="BK214" s="154"/>
      <c r="BL214" s="154"/>
      <c r="BM214" s="154"/>
      <c r="BO214" s="154" t="str">
        <f>IF($A$25="","",$A$25)</f>
        <v>Copyright(C) KCG：Komuro Consulting Group　CEO　小室匡史 ／ Masashi KOMURO. All Rights Reserved.</v>
      </c>
      <c r="BP214" s="154"/>
      <c r="BQ214" s="154"/>
      <c r="BR214" s="154"/>
      <c r="BT214" s="154" t="str">
        <f>IF($A$25="","",$A$25)</f>
        <v>Copyright(C) KCG：Komuro Consulting Group　CEO　小室匡史 ／ Masashi KOMURO. All Rights Reserved.</v>
      </c>
      <c r="BU214" s="154"/>
      <c r="BV214" s="154"/>
      <c r="BW214" s="154"/>
      <c r="BY214" s="154" t="str">
        <f>IF($A$25="","",$A$25)</f>
        <v>Copyright(C) KCG：Komuro Consulting Group　CEO　小室匡史 ／ Masashi KOMURO. All Rights Reserved.</v>
      </c>
      <c r="BZ214" s="154"/>
      <c r="CA214" s="154"/>
      <c r="CB214" s="154"/>
      <c r="CC214" s="154"/>
      <c r="CD214" s="154"/>
      <c r="CF214" s="154" t="str">
        <f>IF($A$25="","",$A$25)</f>
        <v>Copyright(C) KCG：Komuro Consulting Group　CEO　小室匡史 ／ Masashi KOMURO. All Rights Reserved.</v>
      </c>
      <c r="CG214" s="154"/>
      <c r="CH214" s="154"/>
      <c r="CI214" s="154"/>
      <c r="CJ214" s="154"/>
      <c r="CK214" s="154"/>
      <c r="CL214" s="154"/>
      <c r="CM214" s="154"/>
      <c r="CN214" s="154"/>
      <c r="CO214" s="154"/>
      <c r="CP214" s="154"/>
      <c r="CQ214" s="154"/>
    </row>
    <row r="215" spans="1:95" ht="30" customHeight="1" x14ac:dyDescent="0.15">
      <c r="A215" s="170" t="str">
        <f>IF(入力!$C$4&lt;=0,"",IF(入力!$C$4=1,"",IF(入力!$C$4=2,"",IF(入力!$C$4=3,"",IF(入力!$C$4=4,"",IF(入力!$C$4=5,"",IF(入力!$C$4=6,"",IF(入力!$C$4=7,"",IF(入力!$C$4=8,"⑧　／　⑧",IF(入力!$C$4=9,"⑧　／　⑨",IF(入力!$C$4=10,"⑧　／　⑩","")))))))))))</f>
        <v>⑧　／　⑩</v>
      </c>
      <c r="B215" s="170"/>
      <c r="C215" s="170"/>
      <c r="D215" s="170"/>
      <c r="E215" s="170"/>
      <c r="F215" s="170"/>
      <c r="H215" s="170" t="str">
        <f>IF($A$215="","",$A$215)</f>
        <v>⑧　／　⑩</v>
      </c>
      <c r="I215" s="170"/>
      <c r="J215" s="170"/>
      <c r="K215" s="170"/>
      <c r="L215" s="170"/>
      <c r="M215" s="170"/>
      <c r="O215" s="170" t="str">
        <f>IF($A$215="","",$A$215)</f>
        <v>⑧　／　⑩</v>
      </c>
      <c r="P215" s="170"/>
      <c r="Q215" s="170"/>
      <c r="R215" s="170"/>
      <c r="S215" s="170"/>
      <c r="T215" s="170"/>
      <c r="V215" s="170" t="str">
        <f>IF($A$215="","",$A$215)</f>
        <v>⑧　／　⑩</v>
      </c>
      <c r="W215" s="170"/>
      <c r="X215" s="170"/>
      <c r="Y215" s="170"/>
      <c r="Z215" s="170"/>
      <c r="AA215" s="170"/>
      <c r="AC215" s="170" t="str">
        <f>IF($A$215="","",$A$215)</f>
        <v>⑧　／　⑩</v>
      </c>
      <c r="AD215" s="170"/>
      <c r="AE215" s="170"/>
      <c r="AF215" s="170"/>
      <c r="AG215" s="170"/>
      <c r="AH215" s="170"/>
      <c r="AJ215" s="170" t="str">
        <f>IF($A$215="","",$A$215)</f>
        <v>⑧　／　⑩</v>
      </c>
      <c r="AK215" s="170"/>
      <c r="AL215" s="170"/>
      <c r="AM215" s="170"/>
      <c r="AN215" s="170"/>
      <c r="AO215" s="170"/>
      <c r="AQ215" s="170" t="str">
        <f>IF($A$215="","",$A$215)</f>
        <v>⑧　／　⑩</v>
      </c>
      <c r="AR215" s="170"/>
      <c r="AS215" s="170"/>
      <c r="AT215" s="170"/>
      <c r="AU215" s="170"/>
      <c r="AV215" s="170"/>
      <c r="AX215" s="170" t="str">
        <f>IF($A$215="","",$A$215)</f>
        <v>⑧　／　⑩</v>
      </c>
      <c r="AY215" s="170"/>
      <c r="AZ215" s="170"/>
      <c r="BA215" s="170"/>
      <c r="BB215" s="3"/>
      <c r="BC215" s="170" t="str">
        <f>IF($A$215="","",$A$215)</f>
        <v>⑧　／　⑩</v>
      </c>
      <c r="BD215" s="170"/>
      <c r="BE215" s="170"/>
      <c r="BF215" s="170"/>
      <c r="BH215" s="170" t="str">
        <f>IF($A$215="","",$A$215)</f>
        <v>⑧　／　⑩</v>
      </c>
      <c r="BI215" s="170"/>
      <c r="BJ215" s="170"/>
      <c r="BK215" s="170"/>
      <c r="BL215" s="170"/>
      <c r="BM215" s="170"/>
      <c r="BO215" s="170" t="str">
        <f>IF($A$215="","",$A$215)</f>
        <v>⑧　／　⑩</v>
      </c>
      <c r="BP215" s="170"/>
      <c r="BQ215" s="170"/>
      <c r="BR215" s="170"/>
      <c r="BT215" s="170" t="str">
        <f>IF($A$215="","",$A$215)</f>
        <v>⑧　／　⑩</v>
      </c>
      <c r="BU215" s="170"/>
      <c r="BV215" s="170"/>
      <c r="BW215" s="170"/>
      <c r="BY215" s="170" t="str">
        <f>IF($A$215="","",$A$215)</f>
        <v>⑧　／　⑩</v>
      </c>
      <c r="BZ215" s="170"/>
      <c r="CA215" s="170"/>
      <c r="CB215" s="170"/>
      <c r="CC215" s="170"/>
      <c r="CD215" s="170"/>
      <c r="CF215" s="170" t="str">
        <f>IF($A$215="","",$A$215)</f>
        <v>⑧　／　⑩</v>
      </c>
      <c r="CG215" s="170"/>
      <c r="CH215" s="170"/>
      <c r="CI215" s="170"/>
      <c r="CJ215" s="170"/>
      <c r="CK215" s="170"/>
      <c r="CL215" s="170"/>
      <c r="CM215" s="170"/>
      <c r="CN215" s="170"/>
      <c r="CO215" s="170"/>
      <c r="CP215" s="170"/>
      <c r="CQ215" s="170"/>
    </row>
    <row r="217" spans="1:95" ht="30" customHeight="1" x14ac:dyDescent="0.15">
      <c r="A217" s="177" t="str">
        <f>IF($A$1="","",$A$1)</f>
        <v>ふりがな　・　生年月日　・　身長　・　体重</v>
      </c>
      <c r="B217" s="177"/>
      <c r="C217" s="177"/>
      <c r="D217" s="177"/>
      <c r="E217" s="177"/>
      <c r="F217" s="177"/>
      <c r="H217" s="177" t="str">
        <f>IF($H$1="","",$H$1)</f>
        <v>ポジション　・　上腕背部皮脂厚　・　肩甲骨下角皮脂厚</v>
      </c>
      <c r="I217" s="177"/>
      <c r="J217" s="177"/>
      <c r="K217" s="177"/>
      <c r="L217" s="177"/>
      <c r="M217" s="177"/>
      <c r="O217" s="177" t="str">
        <f>IF($O$1="","",$O$1)</f>
        <v>都道府県　・　利き腕　・　指高 （ 片手　・　両手 ）</v>
      </c>
      <c r="P217" s="177"/>
      <c r="Q217" s="177"/>
      <c r="R217" s="177"/>
      <c r="S217" s="177"/>
      <c r="T217" s="177"/>
      <c r="V217" s="177" t="str">
        <f>IF($V$1="","",$V$1)</f>
        <v>20ｍスプリント</v>
      </c>
      <c r="W217" s="177"/>
      <c r="X217" s="177"/>
      <c r="Y217" s="177"/>
      <c r="Z217" s="177"/>
      <c r="AA217" s="177"/>
      <c r="AC217" s="177" t="str">
        <f>IF($AC$1="","",$AC$1)</f>
        <v>プロアジリティー</v>
      </c>
      <c r="AD217" s="177"/>
      <c r="AE217" s="177"/>
      <c r="AF217" s="177"/>
      <c r="AG217" s="177"/>
      <c r="AH217" s="177"/>
      <c r="AJ217" s="177" t="str">
        <f>IF($AJ$1="","",$AJ$1)</f>
        <v>垂直跳び　・　ランニングジャンプ</v>
      </c>
      <c r="AK217" s="177"/>
      <c r="AL217" s="177"/>
      <c r="AM217" s="177"/>
      <c r="AN217" s="177"/>
      <c r="AO217" s="177"/>
      <c r="AQ217" s="177" t="str">
        <f>IF($AQ$1="","",$AQ$1)</f>
        <v>ブロックジャンプクロスオーバー</v>
      </c>
      <c r="AR217" s="177"/>
      <c r="AS217" s="177"/>
      <c r="AT217" s="177"/>
      <c r="AU217" s="177"/>
      <c r="AV217" s="177"/>
      <c r="AX217" s="177" t="str">
        <f>IF($AX$1="","",$AX$1)</f>
        <v>両脚３回跳</v>
      </c>
      <c r="AY217" s="177"/>
      <c r="AZ217" s="177"/>
      <c r="BA217" s="177"/>
      <c r="BB217" s="1"/>
      <c r="BC217" s="177" t="str">
        <f>IF($BC$1="","",$BC$1)</f>
        <v>オーバーヘッドスロー</v>
      </c>
      <c r="BD217" s="177"/>
      <c r="BE217" s="177"/>
      <c r="BF217" s="177"/>
      <c r="BH217" s="177" t="str">
        <f>IF($BH$1="","",$BH$1)</f>
        <v>バッククラッチ　・　開脚テスト　・　立位体前屈</v>
      </c>
      <c r="BI217" s="177"/>
      <c r="BJ217" s="177"/>
      <c r="BK217" s="177"/>
      <c r="BL217" s="177"/>
      <c r="BM217" s="177"/>
      <c r="BO217" s="177" t="str">
        <f>IF($BO$1="","",$BO$1)</f>
        <v>片脚ファンクショナルリーチ</v>
      </c>
      <c r="BP217" s="177"/>
      <c r="BQ217" s="177"/>
      <c r="BR217" s="177"/>
      <c r="BT217" s="177" t="str">
        <f>IF($BT$1="","",$BT$1)</f>
        <v>YO-YO　テスト　・　30秒シットアップ</v>
      </c>
      <c r="BU217" s="177"/>
      <c r="BV217" s="177"/>
      <c r="BW217" s="177"/>
      <c r="BY217" s="177" t="str">
        <f>IF($BY$1="","",$BY$1)</f>
        <v>握力 （ 右　・　左 ）</v>
      </c>
      <c r="BZ217" s="177"/>
      <c r="CA217" s="177"/>
      <c r="CB217" s="177"/>
      <c r="CC217" s="177"/>
      <c r="CD217" s="177"/>
      <c r="CF217" s="177" t="str">
        <f>IF($CF$1="","",$CF$1)</f>
        <v>キャリア（選出歴）</v>
      </c>
      <c r="CG217" s="177"/>
      <c r="CH217" s="177"/>
      <c r="CI217" s="177"/>
      <c r="CJ217" s="177"/>
      <c r="CK217" s="177"/>
      <c r="CL217" s="177"/>
      <c r="CM217" s="177"/>
      <c r="CN217" s="177"/>
      <c r="CO217" s="177"/>
      <c r="CP217" s="177"/>
      <c r="CQ217" s="177"/>
    </row>
    <row r="218" spans="1:95" ht="30" customHeight="1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6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</row>
    <row r="219" spans="1:95" ht="30" customHeight="1" x14ac:dyDescent="0.15">
      <c r="A219" s="13"/>
      <c r="B219" s="14" t="str">
        <f>$B$3</f>
        <v/>
      </c>
      <c r="C219" s="13"/>
      <c r="D219" s="15" t="str">
        <f>IF($D$3="","",$D$3)</f>
        <v>記入者</v>
      </c>
      <c r="E219" s="16"/>
      <c r="F219" s="16"/>
      <c r="G219" s="13"/>
      <c r="H219" s="13"/>
      <c r="I219" s="14" t="str">
        <f>$B$3</f>
        <v/>
      </c>
      <c r="J219" s="13"/>
      <c r="K219" s="15" t="str">
        <f>$D$3</f>
        <v>記入者</v>
      </c>
      <c r="L219" s="16"/>
      <c r="M219" s="16"/>
      <c r="N219" s="13"/>
      <c r="O219" s="13"/>
      <c r="P219" s="14" t="str">
        <f>$B$3</f>
        <v/>
      </c>
      <c r="Q219" s="14"/>
      <c r="R219" s="15" t="str">
        <f>$D$3</f>
        <v>記入者</v>
      </c>
      <c r="S219" s="16"/>
      <c r="T219" s="16"/>
      <c r="U219" s="13"/>
      <c r="V219" s="13"/>
      <c r="W219" s="14" t="str">
        <f>$B$3</f>
        <v/>
      </c>
      <c r="X219" s="13"/>
      <c r="Y219" s="15" t="str">
        <f>$D$3</f>
        <v>記入者</v>
      </c>
      <c r="Z219" s="16"/>
      <c r="AA219" s="16"/>
      <c r="AB219" s="13"/>
      <c r="AC219" s="13"/>
      <c r="AD219" s="14" t="str">
        <f>$B$3</f>
        <v/>
      </c>
      <c r="AE219" s="15"/>
      <c r="AF219" s="15" t="s">
        <v>25</v>
      </c>
      <c r="AG219" s="64"/>
      <c r="AH219" s="16"/>
      <c r="AI219" s="13"/>
      <c r="AJ219" s="13"/>
      <c r="AK219" s="14" t="str">
        <f>$B$3</f>
        <v/>
      </c>
      <c r="AL219" s="13"/>
      <c r="AM219" s="15" t="s">
        <v>8</v>
      </c>
      <c r="AN219" s="16"/>
      <c r="AO219" s="16"/>
      <c r="AP219" s="13"/>
      <c r="AQ219" s="13"/>
      <c r="AR219" s="14" t="str">
        <f>$B$3</f>
        <v/>
      </c>
      <c r="AS219" s="13"/>
      <c r="AT219" s="15" t="s">
        <v>8</v>
      </c>
      <c r="AU219" s="16"/>
      <c r="AV219" s="16"/>
      <c r="AW219" s="13"/>
      <c r="AX219" s="13"/>
      <c r="AY219" s="14" t="str">
        <f>$B$3</f>
        <v/>
      </c>
      <c r="AZ219" s="15" t="s">
        <v>25</v>
      </c>
      <c r="BA219" s="16"/>
      <c r="BB219" s="63"/>
      <c r="BC219" s="13"/>
      <c r="BD219" s="14" t="str">
        <f>$B$3</f>
        <v/>
      </c>
      <c r="BE219" s="15" t="s">
        <v>25</v>
      </c>
      <c r="BF219" s="16"/>
      <c r="BG219" s="13"/>
      <c r="BH219" s="13"/>
      <c r="BI219" s="14" t="str">
        <f>$B$3</f>
        <v/>
      </c>
      <c r="BJ219" s="13"/>
      <c r="BK219" s="15" t="s">
        <v>8</v>
      </c>
      <c r="BL219" s="16"/>
      <c r="BM219" s="16"/>
      <c r="BN219" s="13"/>
      <c r="BO219" s="13"/>
      <c r="BP219" s="14" t="str">
        <f>$B$3</f>
        <v/>
      </c>
      <c r="BQ219" s="15" t="s">
        <v>25</v>
      </c>
      <c r="BR219" s="16"/>
      <c r="BS219" s="13"/>
      <c r="BT219" s="13"/>
      <c r="BU219" s="14" t="str">
        <f>$B$3</f>
        <v/>
      </c>
      <c r="BV219" s="15" t="s">
        <v>25</v>
      </c>
      <c r="BW219" s="16"/>
      <c r="BX219" s="13"/>
      <c r="BY219" s="13"/>
      <c r="BZ219" s="14" t="str">
        <f>$B$3</f>
        <v/>
      </c>
      <c r="CA219" s="13"/>
      <c r="CB219" s="15" t="s">
        <v>8</v>
      </c>
      <c r="CC219" s="16"/>
      <c r="CD219" s="16"/>
      <c r="CE219" s="13"/>
      <c r="CF219" s="13"/>
      <c r="CG219" s="14" t="str">
        <f>$B$3</f>
        <v/>
      </c>
      <c r="CH219" s="13"/>
      <c r="CI219" s="13"/>
      <c r="CJ219" s="13"/>
      <c r="CK219" s="13"/>
      <c r="CL219" s="13"/>
      <c r="CM219" s="380" t="s">
        <v>8</v>
      </c>
      <c r="CN219" s="380"/>
      <c r="CO219" s="16"/>
      <c r="CP219" s="16"/>
      <c r="CQ219" s="16"/>
    </row>
    <row r="220" spans="1:95" ht="30" customHeight="1" thickBo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6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</row>
    <row r="221" spans="1:95" ht="30" customHeight="1" x14ac:dyDescent="0.15">
      <c r="A221" s="161" t="str">
        <f>IF($A$5="","",$A$5)</f>
        <v>no.</v>
      </c>
      <c r="B221" s="158" t="str">
        <f>IF($B$5="","",$B$5)</f>
        <v>氏名</v>
      </c>
      <c r="C221" s="252" t="str">
        <f>IF($C$5="","",$C$5)</f>
        <v>ふりがな</v>
      </c>
      <c r="D221" s="178" t="str">
        <f>IF($D$5="","",$D$5)</f>
        <v>生年月日</v>
      </c>
      <c r="E221" s="181" t="str">
        <f>IF($E$5="","",$E$5)</f>
        <v>形態</v>
      </c>
      <c r="F221" s="182"/>
      <c r="G221" s="13"/>
      <c r="H221" s="161" t="str">
        <f>IF($H$5="","",$H$5)</f>
        <v>no.</v>
      </c>
      <c r="I221" s="158" t="str">
        <f>IF($I$5="","",$I$5)</f>
        <v>氏名</v>
      </c>
      <c r="J221" s="210" t="str">
        <f>IF($J$5="","",$J$5)</f>
        <v>ポジション</v>
      </c>
      <c r="K221" s="211"/>
      <c r="L221" s="181" t="str">
        <f>IF($L$5="","",$L$5)</f>
        <v>形態</v>
      </c>
      <c r="M221" s="182"/>
      <c r="N221" s="13"/>
      <c r="O221" s="161" t="str">
        <f>IF($O$5="","",$O$5)</f>
        <v>no.</v>
      </c>
      <c r="P221" s="158" t="str">
        <f>IF($P$5="","",$P$5)</f>
        <v>氏名</v>
      </c>
      <c r="Q221" s="158" t="str">
        <f>IF($Q$5="","",$Q$5)</f>
        <v>都道府県</v>
      </c>
      <c r="R221" s="178" t="str">
        <f>IF($R$5="","",$R$5)</f>
        <v>利き腕</v>
      </c>
      <c r="S221" s="181" t="str">
        <f>IF($S$5="","",$S$5)</f>
        <v>形態</v>
      </c>
      <c r="T221" s="182"/>
      <c r="U221" s="13"/>
      <c r="V221" s="161" t="str">
        <f>IF($V$5="","",$V$5)</f>
        <v>no.</v>
      </c>
      <c r="W221" s="158" t="str">
        <f>IF($W$5="","",$W$5)</f>
        <v>氏名</v>
      </c>
      <c r="X221" s="297" t="str">
        <f>IF($X$5="","",$X$5)</f>
        <v>スピード</v>
      </c>
      <c r="Y221" s="298"/>
      <c r="Z221" s="298"/>
      <c r="AA221" s="299"/>
      <c r="AB221" s="13"/>
      <c r="AC221" s="161" t="str">
        <f>IF($AC$5="","",$AC$5)</f>
        <v>no.</v>
      </c>
      <c r="AD221" s="158" t="str">
        <f>IF($AD$5="","",$AD$5)</f>
        <v>氏名</v>
      </c>
      <c r="AE221" s="311" t="str">
        <f>IF($AE$5="","",$AE$5)</f>
        <v>敏捷性</v>
      </c>
      <c r="AF221" s="312"/>
      <c r="AG221" s="312"/>
      <c r="AH221" s="313"/>
      <c r="AI221" s="13"/>
      <c r="AJ221" s="161" t="str">
        <f>IF($AJ$5="","",$AJ$5)</f>
        <v>no.</v>
      </c>
      <c r="AK221" s="158" t="str">
        <f>IF($AK$5="","",$AK$5)</f>
        <v>氏名</v>
      </c>
      <c r="AL221" s="205" t="str">
        <f>IF($AL$5="","",$AL$5)</f>
        <v>パワー</v>
      </c>
      <c r="AM221" s="187"/>
      <c r="AN221" s="187"/>
      <c r="AO221" s="188"/>
      <c r="AP221" s="13"/>
      <c r="AQ221" s="161" t="str">
        <f>IF($AQ$5="","",$AQ$5)</f>
        <v>no.</v>
      </c>
      <c r="AR221" s="158" t="str">
        <f>IF($AR$5="","",$AR$5)</f>
        <v>氏名</v>
      </c>
      <c r="AS221" s="205" t="str">
        <f>IF($AS$5="","",$AS$5)</f>
        <v>パワー</v>
      </c>
      <c r="AT221" s="187"/>
      <c r="AU221" s="187"/>
      <c r="AV221" s="188"/>
      <c r="AW221" s="13"/>
      <c r="AX221" s="161" t="str">
        <f>IF($AX$5="","",$AX$5)</f>
        <v>no.</v>
      </c>
      <c r="AY221" s="167" t="str">
        <f>IF($AY$5="","",$AY$5)</f>
        <v>氏名</v>
      </c>
      <c r="AZ221" s="187" t="str">
        <f>IF($AZ$5="","",$AZ$5)</f>
        <v>パワー</v>
      </c>
      <c r="BA221" s="188"/>
      <c r="BB221" s="65"/>
      <c r="BC221" s="161" t="str">
        <f>IF($BC$5="","",$BC$5)</f>
        <v>no.</v>
      </c>
      <c r="BD221" s="167" t="str">
        <f>IF($BD$5="","",$BD$5)</f>
        <v>氏名</v>
      </c>
      <c r="BE221" s="187" t="str">
        <f>IF($BE$5="","",$BE$5)</f>
        <v>パワー</v>
      </c>
      <c r="BF221" s="188"/>
      <c r="BG221" s="13"/>
      <c r="BH221" s="161" t="str">
        <f>IF($BH$5="","",$BH$5)</f>
        <v>no.</v>
      </c>
      <c r="BI221" s="158" t="str">
        <f>IF($BI$5="","",$BI$5)</f>
        <v>氏名</v>
      </c>
      <c r="BJ221" s="189" t="str">
        <f>IF($BJ$5="","",$BJ$5)</f>
        <v>柔軟性</v>
      </c>
      <c r="BK221" s="190"/>
      <c r="BL221" s="190"/>
      <c r="BM221" s="191"/>
      <c r="BN221" s="13"/>
      <c r="BO221" s="161" t="str">
        <f>IF($BO$5="","",$BO$5)</f>
        <v>no.</v>
      </c>
      <c r="BP221" s="167" t="str">
        <f>IF($BP$5="","",$BP$5)</f>
        <v>氏名</v>
      </c>
      <c r="BQ221" s="189" t="str">
        <f>IF($BQ$5="","",$BQ$5)</f>
        <v>柔軟性</v>
      </c>
      <c r="BR221" s="191"/>
      <c r="BS221" s="13"/>
      <c r="BT221" s="161" t="str">
        <f>IF($BT$5="","",$BT$5)</f>
        <v>no.</v>
      </c>
      <c r="BU221" s="167" t="str">
        <f>IF($BU$5="","",$BU$5)</f>
        <v>氏名</v>
      </c>
      <c r="BV221" s="303" t="str">
        <f>IF($BV$5="","",$BV$5)</f>
        <v>持久力</v>
      </c>
      <c r="BW221" s="304"/>
      <c r="BX221" s="13"/>
      <c r="BY221" s="161" t="str">
        <f>IF($BY$5="","",$BY$5)</f>
        <v>no.</v>
      </c>
      <c r="BZ221" s="167" t="str">
        <f>IF($BZ$5="","",$BZ$5)</f>
        <v>氏名</v>
      </c>
      <c r="CA221" s="172" t="str">
        <f>IF($CA$5="","",$CA$5)</f>
        <v>筋力</v>
      </c>
      <c r="CB221" s="172"/>
      <c r="CC221" s="172"/>
      <c r="CD221" s="173"/>
      <c r="CE221" s="13"/>
      <c r="CF221" s="161" t="str">
        <f>IF($CF$5="","",$CF$5)</f>
        <v>no.</v>
      </c>
      <c r="CG221" s="167" t="str">
        <f>IF($CG$5="","",$CG$5)</f>
        <v>氏名</v>
      </c>
      <c r="CH221" s="171" t="str">
        <f>IF($CH$5="","",$CH$5)</f>
        <v>カテゴリー</v>
      </c>
      <c r="CI221" s="172"/>
      <c r="CJ221" s="172"/>
      <c r="CK221" s="172"/>
      <c r="CL221" s="172"/>
      <c r="CM221" s="172"/>
      <c r="CN221" s="172"/>
      <c r="CO221" s="172"/>
      <c r="CP221" s="172"/>
      <c r="CQ221" s="173"/>
    </row>
    <row r="222" spans="1:95" ht="30" customHeight="1" x14ac:dyDescent="0.15">
      <c r="A222" s="162"/>
      <c r="B222" s="159"/>
      <c r="C222" s="253"/>
      <c r="D222" s="179"/>
      <c r="E222" s="183"/>
      <c r="F222" s="184"/>
      <c r="G222" s="13"/>
      <c r="H222" s="162"/>
      <c r="I222" s="159"/>
      <c r="J222" s="163"/>
      <c r="K222" s="212"/>
      <c r="L222" s="183"/>
      <c r="M222" s="184"/>
      <c r="N222" s="13"/>
      <c r="O222" s="162"/>
      <c r="P222" s="159"/>
      <c r="Q222" s="159"/>
      <c r="R222" s="179"/>
      <c r="S222" s="183"/>
      <c r="T222" s="184"/>
      <c r="U222" s="13"/>
      <c r="V222" s="162"/>
      <c r="W222" s="159"/>
      <c r="X222" s="300"/>
      <c r="Y222" s="301"/>
      <c r="Z222" s="301"/>
      <c r="AA222" s="302"/>
      <c r="AB222" s="13"/>
      <c r="AC222" s="162"/>
      <c r="AD222" s="159"/>
      <c r="AE222" s="314"/>
      <c r="AF222" s="315"/>
      <c r="AG222" s="315"/>
      <c r="AH222" s="316"/>
      <c r="AI222" s="13"/>
      <c r="AJ222" s="162"/>
      <c r="AK222" s="159"/>
      <c r="AL222" s="238" t="str">
        <f>IF($AL$6="","",$AL$6)</f>
        <v>下肢</v>
      </c>
      <c r="AM222" s="239"/>
      <c r="AN222" s="239"/>
      <c r="AO222" s="240"/>
      <c r="AP222" s="13"/>
      <c r="AQ222" s="162"/>
      <c r="AR222" s="159"/>
      <c r="AS222" s="238" t="str">
        <f>IF($AS$6="","",$AS$6)</f>
        <v>下肢</v>
      </c>
      <c r="AT222" s="239"/>
      <c r="AU222" s="239"/>
      <c r="AV222" s="240"/>
      <c r="AW222" s="13"/>
      <c r="AX222" s="162"/>
      <c r="AY222" s="168"/>
      <c r="AZ222" s="239" t="str">
        <f>IF($AZ$6="","",$AZ$6)</f>
        <v>下肢</v>
      </c>
      <c r="BA222" s="240"/>
      <c r="BB222" s="65"/>
      <c r="BC222" s="162"/>
      <c r="BD222" s="168"/>
      <c r="BE222" s="239" t="str">
        <f>IF($BE$6="","",$BE$6)</f>
        <v>上肢</v>
      </c>
      <c r="BF222" s="240"/>
      <c r="BG222" s="13"/>
      <c r="BH222" s="162"/>
      <c r="BI222" s="159"/>
      <c r="BJ222" s="241" t="str">
        <f>IF($BJ$6="","",$BJ$6)</f>
        <v>肩関節</v>
      </c>
      <c r="BK222" s="242"/>
      <c r="BL222" s="241" t="s">
        <v>33</v>
      </c>
      <c r="BM222" s="243"/>
      <c r="BN222" s="13"/>
      <c r="BO222" s="162"/>
      <c r="BP222" s="168"/>
      <c r="BQ222" s="241" t="str">
        <f>IF($BQ$6="","",$BQ$6)</f>
        <v>動的</v>
      </c>
      <c r="BR222" s="243"/>
      <c r="BS222" s="13"/>
      <c r="BT222" s="162"/>
      <c r="BU222" s="168"/>
      <c r="BV222" s="305"/>
      <c r="BW222" s="306"/>
      <c r="BX222" s="13"/>
      <c r="BY222" s="162"/>
      <c r="BZ222" s="168"/>
      <c r="CA222" s="175"/>
      <c r="CB222" s="175"/>
      <c r="CC222" s="175"/>
      <c r="CD222" s="176"/>
      <c r="CE222" s="13"/>
      <c r="CF222" s="162"/>
      <c r="CG222" s="168"/>
      <c r="CH222" s="174"/>
      <c r="CI222" s="175"/>
      <c r="CJ222" s="175"/>
      <c r="CK222" s="175"/>
      <c r="CL222" s="175"/>
      <c r="CM222" s="175"/>
      <c r="CN222" s="175"/>
      <c r="CO222" s="175"/>
      <c r="CP222" s="175"/>
      <c r="CQ222" s="176"/>
    </row>
    <row r="223" spans="1:95" ht="30" customHeight="1" x14ac:dyDescent="0.15">
      <c r="A223" s="162"/>
      <c r="B223" s="159"/>
      <c r="C223" s="253"/>
      <c r="D223" s="180"/>
      <c r="E223" s="17" t="str">
        <f>IF($E$7="","",$E$7)</f>
        <v>身長</v>
      </c>
      <c r="F223" s="18" t="str">
        <f>IF($F$7="","",$F$7)</f>
        <v>体重</v>
      </c>
      <c r="G223" s="13"/>
      <c r="H223" s="162"/>
      <c r="I223" s="159"/>
      <c r="J223" s="163"/>
      <c r="K223" s="212"/>
      <c r="L223" s="37" t="str">
        <f>IF($L$7="","",$L$7)</f>
        <v>上腕背部皮脂厚</v>
      </c>
      <c r="M223" s="38" t="str">
        <f>IF($M$7="","",$M$7)</f>
        <v>肩甲骨下角皮脂厚</v>
      </c>
      <c r="N223" s="13"/>
      <c r="O223" s="162"/>
      <c r="P223" s="159"/>
      <c r="Q223" s="159"/>
      <c r="R223" s="180"/>
      <c r="S223" s="185" t="str">
        <f>IF($S$7="","",$S$7)</f>
        <v>指高</v>
      </c>
      <c r="T223" s="186"/>
      <c r="U223" s="13"/>
      <c r="V223" s="162"/>
      <c r="W223" s="163"/>
      <c r="X223" s="263" t="str">
        <f>IF($X$7="","",$X$7)</f>
        <v>20ｍスプリント</v>
      </c>
      <c r="Y223" s="264"/>
      <c r="Z223" s="264"/>
      <c r="AA223" s="265"/>
      <c r="AB223" s="13"/>
      <c r="AC223" s="162"/>
      <c r="AD223" s="163"/>
      <c r="AE223" s="317" t="str">
        <f>IF($AE$7="","",$AE$7)</f>
        <v>プロアジリティー</v>
      </c>
      <c r="AF223" s="318"/>
      <c r="AG223" s="318"/>
      <c r="AH223" s="319"/>
      <c r="AI223" s="13"/>
      <c r="AJ223" s="162"/>
      <c r="AK223" s="163"/>
      <c r="AL223" s="206" t="str">
        <f>IF($AL$7="","",$AL$7)</f>
        <v>垂直跳び</v>
      </c>
      <c r="AM223" s="207"/>
      <c r="AN223" s="165" t="str">
        <f>IF($AN$7="","",$AN$7)</f>
        <v>ランニングジャンプ</v>
      </c>
      <c r="AO223" s="166"/>
      <c r="AP223" s="13"/>
      <c r="AQ223" s="162"/>
      <c r="AR223" s="163"/>
      <c r="AS223" s="206" t="str">
        <f>IF($AS$7="","",$AS$7)</f>
        <v>ブロックジャンプ（右方向へ）</v>
      </c>
      <c r="AT223" s="207"/>
      <c r="AU223" s="165" t="str">
        <f>IF($AU$7="","",$AU$7)</f>
        <v>ブロックジャンプ（左方向へ）</v>
      </c>
      <c r="AV223" s="166"/>
      <c r="AW223" s="13"/>
      <c r="AX223" s="162"/>
      <c r="AY223" s="168"/>
      <c r="AZ223" s="208" t="str">
        <f>IF($AZ$7="","",$AZ$7)</f>
        <v>両脚３回跳</v>
      </c>
      <c r="BA223" s="209"/>
      <c r="BB223" s="66"/>
      <c r="BC223" s="162"/>
      <c r="BD223" s="168"/>
      <c r="BE223" s="208" t="str">
        <f>IF($BE$7="","",$BE$7)</f>
        <v>オーバーヘッドスロー</v>
      </c>
      <c r="BF223" s="209"/>
      <c r="BG223" s="13"/>
      <c r="BH223" s="162"/>
      <c r="BI223" s="163"/>
      <c r="BJ223" s="203" t="str">
        <f>IF($BJ$7="","",$BJ$7)</f>
        <v>バッククラッチ</v>
      </c>
      <c r="BK223" s="204"/>
      <c r="BL223" s="67" t="s">
        <v>34</v>
      </c>
      <c r="BM223" s="68" t="s">
        <v>35</v>
      </c>
      <c r="BN223" s="13"/>
      <c r="BO223" s="162"/>
      <c r="BP223" s="168"/>
      <c r="BQ223" s="307" t="str">
        <f>IF($BQ$7="","",$BQ$7)</f>
        <v>片脚ファンクショナルリーチ</v>
      </c>
      <c r="BR223" s="308"/>
      <c r="BS223" s="13"/>
      <c r="BT223" s="162"/>
      <c r="BU223" s="168"/>
      <c r="BV223" s="69" t="str">
        <f>IF($BV$7="","",$BV$7)</f>
        <v>YO-YO　テスト</v>
      </c>
      <c r="BW223" s="70" t="str">
        <f>IF($BW$7="","",$BW$7)</f>
        <v>30秒シットアップ</v>
      </c>
      <c r="BX223" s="13"/>
      <c r="BY223" s="162"/>
      <c r="BZ223" s="168"/>
      <c r="CA223" s="156" t="str">
        <f>IF($CA$7="","",$CA$7)</f>
        <v>握力（右）</v>
      </c>
      <c r="CB223" s="157"/>
      <c r="CC223" s="201" t="str">
        <f>IF($CC$7="","",$CC$7)</f>
        <v>握力（左）</v>
      </c>
      <c r="CD223" s="202"/>
      <c r="CE223" s="13"/>
      <c r="CF223" s="162"/>
      <c r="CG223" s="168"/>
      <c r="CH223" s="155" t="str">
        <f>IF($CH$7="","",$CH$7)</f>
        <v>選抜選出歴</v>
      </c>
      <c r="CI223" s="156"/>
      <c r="CJ223" s="156"/>
      <c r="CK223" s="156"/>
      <c r="CL223" s="157"/>
      <c r="CM223" s="377" t="str">
        <f>IF($CM$7="","",$CM$7)</f>
        <v>日本代表選出歴</v>
      </c>
      <c r="CN223" s="378"/>
      <c r="CO223" s="378"/>
      <c r="CP223" s="378"/>
      <c r="CQ223" s="379"/>
    </row>
    <row r="224" spans="1:95" ht="30" customHeight="1" x14ac:dyDescent="0.15">
      <c r="A224" s="162"/>
      <c r="B224" s="159"/>
      <c r="C224" s="253"/>
      <c r="D224" s="180"/>
      <c r="E224" s="19"/>
      <c r="F224" s="20"/>
      <c r="G224" s="13"/>
      <c r="H224" s="162"/>
      <c r="I224" s="159"/>
      <c r="J224" s="163"/>
      <c r="K224" s="212"/>
      <c r="L224" s="39"/>
      <c r="M224" s="20"/>
      <c r="N224" s="13"/>
      <c r="O224" s="162"/>
      <c r="P224" s="159"/>
      <c r="Q224" s="159"/>
      <c r="R224" s="180"/>
      <c r="S224" s="42" t="str">
        <f>IF($S$8="","",$S$8)</f>
        <v>片手</v>
      </c>
      <c r="T224" s="43" t="str">
        <f>IF($T$8="","",$T$8)</f>
        <v>両手</v>
      </c>
      <c r="U224" s="13"/>
      <c r="V224" s="162"/>
      <c r="W224" s="163"/>
      <c r="X224" s="51" t="str">
        <f>IF($X$8="","",$X$8)</f>
        <v>1st（10m）</v>
      </c>
      <c r="Y224" s="52" t="str">
        <f>IF($Y$8="","",$Y$8)</f>
        <v>1st（20m）</v>
      </c>
      <c r="Z224" s="53" t="str">
        <f>IF($Z$8="","",$Z$8)</f>
        <v>2nd（10m）</v>
      </c>
      <c r="AA224" s="54" t="str">
        <f>IF($AA$8="","",$AA$8)</f>
        <v>2nd（20m）</v>
      </c>
      <c r="AB224" s="13"/>
      <c r="AC224" s="162"/>
      <c r="AD224" s="163"/>
      <c r="AE224" s="320" t="str">
        <f>IF($AE$8="","",$AE$8)</f>
        <v>1st</v>
      </c>
      <c r="AF224" s="321"/>
      <c r="AG224" s="322" t="str">
        <f>IF($AG$8="","",$AG$8)</f>
        <v>2nd</v>
      </c>
      <c r="AH224" s="323"/>
      <c r="AI224" s="13"/>
      <c r="AJ224" s="162"/>
      <c r="AK224" s="163"/>
      <c r="AL224" s="71" t="str">
        <f>IF($AL$8="","",$AL$8)</f>
        <v>1st</v>
      </c>
      <c r="AM224" s="72" t="str">
        <f>IF($AM$8="","",$AM$8)</f>
        <v>2nd</v>
      </c>
      <c r="AN224" s="73" t="str">
        <f>IF($AN$8="","",$AN$8)</f>
        <v>1st</v>
      </c>
      <c r="AO224" s="74" t="str">
        <f>IF($AO$8="","",$AO$8)</f>
        <v>2nd</v>
      </c>
      <c r="AP224" s="13"/>
      <c r="AQ224" s="162"/>
      <c r="AR224" s="163"/>
      <c r="AS224" s="71" t="str">
        <f>IF($AS$8="","",$AS$8)</f>
        <v>1st</v>
      </c>
      <c r="AT224" s="72" t="str">
        <f>IF($AT$8="","",$AT$8)</f>
        <v>2nd</v>
      </c>
      <c r="AU224" s="73" t="str">
        <f>IF($AU$8="","",$AU$8)</f>
        <v>1st</v>
      </c>
      <c r="AV224" s="74" t="str">
        <f>IF($AV$8="","",$AV$8)</f>
        <v>2nd</v>
      </c>
      <c r="AW224" s="13"/>
      <c r="AX224" s="162"/>
      <c r="AY224" s="168"/>
      <c r="AZ224" s="75" t="str">
        <f>IF($AZ$8="","",$AZ$8)</f>
        <v>1st</v>
      </c>
      <c r="BA224" s="76" t="str">
        <f>IF($BA$8="","",$BA$8)</f>
        <v>2nd</v>
      </c>
      <c r="BB224" s="77"/>
      <c r="BC224" s="162"/>
      <c r="BD224" s="168"/>
      <c r="BE224" s="75" t="str">
        <f>IF($BE$8="","",$BE$8)</f>
        <v>1st</v>
      </c>
      <c r="BF224" s="76" t="str">
        <f>IF($BF$8="","",$BF$8)</f>
        <v>2nd</v>
      </c>
      <c r="BG224" s="13"/>
      <c r="BH224" s="162"/>
      <c r="BI224" s="163"/>
      <c r="BJ224" s="78" t="str">
        <f>IF($BJ$8="","",$BJ$8)</f>
        <v>右上</v>
      </c>
      <c r="BK224" s="79" t="str">
        <f>IF($BK$8="","",$BK$8)</f>
        <v>左上</v>
      </c>
      <c r="BL224" s="80"/>
      <c r="BM224" s="81"/>
      <c r="BN224" s="13"/>
      <c r="BO224" s="162"/>
      <c r="BP224" s="168"/>
      <c r="BQ224" s="80" t="str">
        <f>IF($BQ$8="","",$BQ$8)</f>
        <v>右手</v>
      </c>
      <c r="BR224" s="82" t="str">
        <f>IF($BR$8="","",$BR$8)</f>
        <v>左手</v>
      </c>
      <c r="BS224" s="13"/>
      <c r="BT224" s="162"/>
      <c r="BU224" s="168"/>
      <c r="BV224" s="83"/>
      <c r="BW224" s="84"/>
      <c r="BX224" s="13"/>
      <c r="BY224" s="162"/>
      <c r="BZ224" s="168"/>
      <c r="CA224" s="85" t="str">
        <f>IF($CA$8="","",$CA$8)</f>
        <v>1st</v>
      </c>
      <c r="CB224" s="86" t="str">
        <f>IF($CB$8="","",$CB$8)</f>
        <v>2nd</v>
      </c>
      <c r="CC224" s="87" t="str">
        <f>IF($CC$8="","",$CC$8)</f>
        <v>1st</v>
      </c>
      <c r="CD224" s="88" t="str">
        <f>IF($CD$8="","",$CD$8)</f>
        <v>2nd</v>
      </c>
      <c r="CE224" s="13"/>
      <c r="CF224" s="162"/>
      <c r="CG224" s="168"/>
      <c r="CH224" s="85" t="str">
        <f>IF($CH$8="","",$CH$8)</f>
        <v>EA</v>
      </c>
      <c r="CI224" s="89" t="str">
        <f>IF($CI$8="","",$CI$8)</f>
        <v>JHT</v>
      </c>
      <c r="CJ224" s="89" t="str">
        <f>IF($CJ$8="","",$CJ$8)</f>
        <v>JH</v>
      </c>
      <c r="CK224" s="89" t="str">
        <f>IF($CK$8="","",$CK$8)</f>
        <v>H</v>
      </c>
      <c r="CL224" s="90" t="str">
        <f>IF($CL$8="","",$CL$8)</f>
        <v>Univ</v>
      </c>
      <c r="CM224" s="90" t="str">
        <f>IF($CM$8="","",$CM$8)</f>
        <v>U16／17</v>
      </c>
      <c r="CN224" s="90" t="str">
        <f>IF($CN$8="","",$CN$8)</f>
        <v>U18／19</v>
      </c>
      <c r="CO224" s="91" t="str">
        <f>IF($CO$8="","",$CO$8)</f>
        <v>U20／21</v>
      </c>
      <c r="CP224" s="91" t="str">
        <f>IF($CP$8="","",$CP$8)</f>
        <v>U23</v>
      </c>
      <c r="CQ224" s="92" t="str">
        <f>IF($CQ$8="","",$CQ$8)</f>
        <v>JPN</v>
      </c>
    </row>
    <row r="225" spans="1:95" ht="30" customHeight="1" x14ac:dyDescent="0.15">
      <c r="A225" s="162"/>
      <c r="B225" s="160"/>
      <c r="C225" s="253"/>
      <c r="D225" s="180"/>
      <c r="E225" s="122" t="str">
        <f>IF($E$9="","",$E$9)</f>
        <v>cm</v>
      </c>
      <c r="F225" s="123" t="str">
        <f>IF($F$9="","",$F$9)</f>
        <v>kg</v>
      </c>
      <c r="G225" s="13"/>
      <c r="H225" s="162"/>
      <c r="I225" s="160"/>
      <c r="J225" s="164"/>
      <c r="K225" s="213"/>
      <c r="L225" s="126" t="str">
        <f>IF($L$9="","",$L$9)</f>
        <v>mm</v>
      </c>
      <c r="M225" s="127" t="str">
        <f>IF($M$9="","",$M$9)</f>
        <v>mm</v>
      </c>
      <c r="N225" s="13"/>
      <c r="O225" s="162"/>
      <c r="P225" s="160"/>
      <c r="Q225" s="160"/>
      <c r="R225" s="180"/>
      <c r="S225" s="129" t="str">
        <f>IF($S$9="","",$S$9)</f>
        <v>cm</v>
      </c>
      <c r="T225" s="130" t="str">
        <f>IF($T$9="","",$T$9)</f>
        <v>cm</v>
      </c>
      <c r="U225" s="13"/>
      <c r="V225" s="162"/>
      <c r="W225" s="164"/>
      <c r="X225" s="131" t="str">
        <f>IF($X$9="","",$X$9)</f>
        <v>sec</v>
      </c>
      <c r="Y225" s="132" t="str">
        <f>IF($Y$9="","",$Y$9)</f>
        <v>sec</v>
      </c>
      <c r="Z225" s="133" t="str">
        <f>IF($Z$9="","",$Z$9)</f>
        <v>sec</v>
      </c>
      <c r="AA225" s="134" t="str">
        <f>IF($AA$9="","",$AA$9)</f>
        <v>sec</v>
      </c>
      <c r="AB225" s="13"/>
      <c r="AC225" s="162"/>
      <c r="AD225" s="164"/>
      <c r="AE225" s="324" t="str">
        <f>IF($AE$9="","",$AE$9)</f>
        <v>sec</v>
      </c>
      <c r="AF225" s="325"/>
      <c r="AG225" s="309" t="str">
        <f>IF($AG$9="","",$AG$9)</f>
        <v>sec</v>
      </c>
      <c r="AH225" s="310"/>
      <c r="AI225" s="13"/>
      <c r="AJ225" s="162"/>
      <c r="AK225" s="164"/>
      <c r="AL225" s="135" t="str">
        <f>IF($AL$9="","",$AL$9)</f>
        <v>cm</v>
      </c>
      <c r="AM225" s="136" t="str">
        <f>IF($AM$9="","",$AM$9)</f>
        <v>cm</v>
      </c>
      <c r="AN225" s="137" t="str">
        <f>IF($AN$9="","",$AN$9)</f>
        <v>cm</v>
      </c>
      <c r="AO225" s="138" t="str">
        <f>IF($AO$9="","",$AO$9)</f>
        <v>cm</v>
      </c>
      <c r="AP225" s="13"/>
      <c r="AQ225" s="162"/>
      <c r="AR225" s="164"/>
      <c r="AS225" s="135" t="str">
        <f>IF($AS$9="","",$AS$9)</f>
        <v>cm</v>
      </c>
      <c r="AT225" s="136" t="str">
        <f>IF($AT$9="","",$AT$9)</f>
        <v>cm</v>
      </c>
      <c r="AU225" s="137" t="str">
        <f>IF($AU$9="","",$AU$9)</f>
        <v>cm</v>
      </c>
      <c r="AV225" s="138" t="str">
        <f>IF($AV$9="","",$AV$9)</f>
        <v>cm</v>
      </c>
      <c r="AW225" s="13"/>
      <c r="AX225" s="162"/>
      <c r="AY225" s="169"/>
      <c r="AZ225" s="139" t="str">
        <f>IF($AZ$9="","",$AZ$9)</f>
        <v>m</v>
      </c>
      <c r="BA225" s="140" t="str">
        <f>IF($BA$9="","",$BA$9)</f>
        <v>m</v>
      </c>
      <c r="BB225" s="93"/>
      <c r="BC225" s="162"/>
      <c r="BD225" s="169"/>
      <c r="BE225" s="139" t="str">
        <f>IF($BE$9="","",$BE$9)</f>
        <v>m</v>
      </c>
      <c r="BF225" s="141" t="str">
        <f>IF($BF$9="","",$BF$9)</f>
        <v>m</v>
      </c>
      <c r="BG225" s="13"/>
      <c r="BH225" s="162"/>
      <c r="BI225" s="164"/>
      <c r="BJ225" s="142" t="str">
        <f>IF($BJ$9="","",$BJ$9)</f>
        <v>cm</v>
      </c>
      <c r="BK225" s="143" t="str">
        <f>IF($BK$9="","",$BK$9)</f>
        <v>cm</v>
      </c>
      <c r="BL225" s="144" t="str">
        <f>IF($BL$9="","",$BL$9)</f>
        <v>cm</v>
      </c>
      <c r="BM225" s="145" t="str">
        <f>IF($BM$9="","",$BM$9)</f>
        <v>cm</v>
      </c>
      <c r="BN225" s="13"/>
      <c r="BO225" s="162"/>
      <c r="BP225" s="169"/>
      <c r="BQ225" s="143" t="str">
        <f>IF($BQ$9="","",$BQ$9)</f>
        <v>cm</v>
      </c>
      <c r="BR225" s="145" t="str">
        <f>IF($BR$9="","",$BR$9)</f>
        <v>cm</v>
      </c>
      <c r="BS225" s="13"/>
      <c r="BT225" s="162"/>
      <c r="BU225" s="169"/>
      <c r="BV225" s="147" t="str">
        <f>IF($BV$9="","",$BV$9)</f>
        <v>m</v>
      </c>
      <c r="BW225" s="94" t="str">
        <f>IF($BW$9="","",$BW$9)</f>
        <v>回</v>
      </c>
      <c r="BX225" s="13"/>
      <c r="BY225" s="162"/>
      <c r="BZ225" s="169"/>
      <c r="CA225" s="148" t="str">
        <f>IF($CA$9="","",$CA$9)</f>
        <v>kg</v>
      </c>
      <c r="CB225" s="149" t="str">
        <f>IF($CB$9="","",$CB$9)</f>
        <v>kg</v>
      </c>
      <c r="CC225" s="149" t="str">
        <f>IF($CC$9="","",$CC$9)</f>
        <v>kg</v>
      </c>
      <c r="CD225" s="150" t="str">
        <f>IF($CD$9="","",$CD$9)</f>
        <v>kg</v>
      </c>
      <c r="CE225" s="13"/>
      <c r="CF225" s="162"/>
      <c r="CG225" s="169"/>
      <c r="CH225" s="95" t="str">
        <f>IF($CH$9="","",$CH$9)</f>
        <v>年</v>
      </c>
      <c r="CI225" s="95" t="str">
        <f>IF($CI$9="","",$CI$9)</f>
        <v>年</v>
      </c>
      <c r="CJ225" s="95" t="str">
        <f>IF($CJ$9="","",$CJ$9)</f>
        <v>年</v>
      </c>
      <c r="CK225" s="95" t="str">
        <f>IF($CK$9="","",$CK$9)</f>
        <v>年</v>
      </c>
      <c r="CL225" s="95" t="str">
        <f>IF($CL$9="","",$CL$9)</f>
        <v>年</v>
      </c>
      <c r="CM225" s="95" t="str">
        <f>IF($CM$9="","",$CM$9)</f>
        <v>年</v>
      </c>
      <c r="CN225" s="95" t="str">
        <f>IF($CN$9="","",$CN$9)</f>
        <v>年</v>
      </c>
      <c r="CO225" s="95" t="str">
        <f>IF($CO$9="","",$CO$9)</f>
        <v>年</v>
      </c>
      <c r="CP225" s="95" t="str">
        <f>IF($CP$9="","",$CP$9)</f>
        <v>年</v>
      </c>
      <c r="CQ225" s="96" t="str">
        <f>IF($CQ$9="","",$CQ$9)</f>
        <v>年</v>
      </c>
    </row>
    <row r="226" spans="1:95" ht="30" customHeight="1" x14ac:dyDescent="0.15">
      <c r="A226" s="21" t="str">
        <f>IF($A$10="","",$A$10)</f>
        <v/>
      </c>
      <c r="B226" s="22" t="str">
        <f>IF($B$10="","",$B$10)</f>
        <v/>
      </c>
      <c r="C226" s="22" t="str">
        <f>IF($C$10="","",$C$10)</f>
        <v>ひらがな</v>
      </c>
      <c r="D226" s="23" t="str">
        <f>IF($D$10="","",$D$10)</f>
        <v>西暦</v>
      </c>
      <c r="E226" s="24" t="str">
        <f>IF($E$10="","",$E$10)</f>
        <v>小数点第一位</v>
      </c>
      <c r="F226" s="25" t="str">
        <f>IF($F$10="","",$F$10)</f>
        <v>小数点第二位</v>
      </c>
      <c r="G226" s="13"/>
      <c r="H226" s="21" t="str">
        <f>IF($H$10="","",$H$10)</f>
        <v/>
      </c>
      <c r="I226" s="112" t="str">
        <f>IF($I$10="","",$I$10)</f>
        <v/>
      </c>
      <c r="J226" s="236" t="str">
        <f>IF($J$10="","",$J$10)</f>
        <v>複数可</v>
      </c>
      <c r="K226" s="237"/>
      <c r="L226" s="24" t="str">
        <f>IF($L$10="","",$L$10)</f>
        <v>小数点第一位</v>
      </c>
      <c r="M226" s="25" t="str">
        <f>IF($M$10="","",$M$10)</f>
        <v>小数点第一位</v>
      </c>
      <c r="N226" s="13"/>
      <c r="O226" s="21" t="str">
        <f>IF($O$10="","",$O$10)</f>
        <v/>
      </c>
      <c r="P226" s="112" t="str">
        <f>IF($P$10="","",$P$10)</f>
        <v/>
      </c>
      <c r="Q226" s="22" t="str">
        <f>IF($Q$10="","",$Q$10)</f>
        <v>漢字</v>
      </c>
      <c r="R226" s="44" t="str">
        <f>IF($R$10="","",$R$10)</f>
        <v/>
      </c>
      <c r="S226" s="24" t="str">
        <f>IF($S$10="","",$S$10)</f>
        <v>小数点第一位</v>
      </c>
      <c r="T226" s="25" t="str">
        <f>IF($T$10="","",$T$10)</f>
        <v>小数点第一位</v>
      </c>
      <c r="U226" s="13"/>
      <c r="V226" s="21" t="str">
        <f>IF($V$10="","",$V$10)</f>
        <v/>
      </c>
      <c r="W226" s="55" t="str">
        <f>IF($W$10="","",$W$10)</f>
        <v/>
      </c>
      <c r="X226" s="24" t="str">
        <f>IF($X$10="","",$X$10)</f>
        <v>小数点第二位</v>
      </c>
      <c r="Y226" s="56" t="str">
        <f>IF($Y$10="","",$Y$10)</f>
        <v>小数点第二位</v>
      </c>
      <c r="Z226" s="56" t="str">
        <f>IF($Z$10="","",$Z$10)</f>
        <v>小数点第二位</v>
      </c>
      <c r="AA226" s="25" t="str">
        <f>IF($AA$10="","",$AA$10)</f>
        <v>小数点第二位</v>
      </c>
      <c r="AB226" s="13"/>
      <c r="AC226" s="21" t="str">
        <f>IF($AC$10="","",$AC$10)</f>
        <v/>
      </c>
      <c r="AD226" s="55" t="str">
        <f>IF($AD$10="","",$AD$10)</f>
        <v/>
      </c>
      <c r="AE226" s="370" t="str">
        <f>IF($AE$10="","",$AE$10)</f>
        <v>小数点第二位</v>
      </c>
      <c r="AF226" s="371"/>
      <c r="AG226" s="372" t="str">
        <f>IF($AG$10="","",$AG$10)</f>
        <v>小数点第二位</v>
      </c>
      <c r="AH226" s="373"/>
      <c r="AI226" s="13"/>
      <c r="AJ226" s="21" t="str">
        <f>IF($AJ$10="","",$AJ$10)</f>
        <v/>
      </c>
      <c r="AK226" s="55" t="str">
        <f>IF($AK$10="","",$AK$10)</f>
        <v/>
      </c>
      <c r="AL226" s="24" t="str">
        <f>IF($AL$10="","",$AL$10)</f>
        <v>小数点第零位</v>
      </c>
      <c r="AM226" s="56" t="str">
        <f>IF($AM$10="","",$AM$10)</f>
        <v>小数点第零位</v>
      </c>
      <c r="AN226" s="56" t="str">
        <f>IF($AN$10="","",$AN$10)</f>
        <v>小数点第零位</v>
      </c>
      <c r="AO226" s="25" t="str">
        <f>IF($AO$10="","",$AO$10)</f>
        <v>小数点第零位</v>
      </c>
      <c r="AP226" s="13"/>
      <c r="AQ226" s="21" t="str">
        <f>IF($AQ$10="","",$AQ$10)</f>
        <v/>
      </c>
      <c r="AR226" s="55" t="str">
        <f>IF($AR$10="","",$AR$10)</f>
        <v/>
      </c>
      <c r="AS226" s="24" t="str">
        <f>IF($AS$10="","",$AS$10)</f>
        <v>小数点第零位</v>
      </c>
      <c r="AT226" s="56" t="str">
        <f>IF($AT$10="","",$AT$10)</f>
        <v>小数点第零位</v>
      </c>
      <c r="AU226" s="56" t="str">
        <f>IF($AU$10="","",$AU$10)</f>
        <v>小数点第零位</v>
      </c>
      <c r="AV226" s="25" t="str">
        <f>IF($AV$10="","",$AV$10)</f>
        <v>小数点第零位</v>
      </c>
      <c r="AW226" s="13"/>
      <c r="AX226" s="21" t="str">
        <f>IF($AX$10="","",$AX$10)</f>
        <v/>
      </c>
      <c r="AY226" s="97" t="str">
        <f>IF($AY$10="","",$AY$10)</f>
        <v/>
      </c>
      <c r="AZ226" s="24" t="str">
        <f>IF($AZ$10="","",$AZ$10)</f>
        <v>小数点第二位</v>
      </c>
      <c r="BA226" s="25" t="str">
        <f>IF($BA$10="","",$BA$10)</f>
        <v>小数点第二位</v>
      </c>
      <c r="BB226" s="65"/>
      <c r="BC226" s="21" t="str">
        <f>IF($BC$10="","",$BC$10)</f>
        <v/>
      </c>
      <c r="BD226" s="97" t="str">
        <f>IF($BD$10="","",$BD$10)</f>
        <v/>
      </c>
      <c r="BE226" s="24" t="str">
        <f>IF($BE$10="","",$BE$10)</f>
        <v>小数点第二位</v>
      </c>
      <c r="BF226" s="25" t="str">
        <f>IF($BF$10="","",$BF$10)</f>
        <v>小数点第二位</v>
      </c>
      <c r="BG226" s="13"/>
      <c r="BH226" s="21" t="str">
        <f>IF($BH$10="","",$BH$10)</f>
        <v/>
      </c>
      <c r="BI226" s="55" t="str">
        <f>IF($BI$10="","",$BI$10)</f>
        <v/>
      </c>
      <c r="BJ226" s="24" t="str">
        <f>IF($BJ$10="","",$BJ$10)</f>
        <v>小数点第一位</v>
      </c>
      <c r="BK226" s="56" t="str">
        <f>IF($BK$10="","",$BK$10)</f>
        <v>小数点第一位</v>
      </c>
      <c r="BL226" s="56" t="str">
        <f>IF($BL$10="","",$BL$10)</f>
        <v>小数点第一位</v>
      </c>
      <c r="BM226" s="25" t="str">
        <f>IF($BM$10="","",$BM$10)</f>
        <v>小数点第一位</v>
      </c>
      <c r="BN226" s="13"/>
      <c r="BO226" s="21" t="str">
        <f>IF($BO$10="","",$BO$10)</f>
        <v/>
      </c>
      <c r="BP226" s="97" t="str">
        <f>IF($BP$10="","",$BP$10)</f>
        <v/>
      </c>
      <c r="BQ226" s="56" t="str">
        <f>IF($BQ$10="","",$BQ$10)</f>
        <v>小数点第一位</v>
      </c>
      <c r="BR226" s="25" t="str">
        <f>IF($BR$10="","",$BR$10)</f>
        <v>小数点第一位</v>
      </c>
      <c r="BS226" s="13"/>
      <c r="BT226" s="21" t="str">
        <f>IF($BT$10="","",$BT$10)</f>
        <v/>
      </c>
      <c r="BU226" s="97" t="str">
        <f>IF($BU$10="","",$BU$10)</f>
        <v/>
      </c>
      <c r="BV226" s="98" t="str">
        <f>IF($BV$10="","",$BV$10)</f>
        <v>小数点第零位</v>
      </c>
      <c r="BW226" s="25" t="str">
        <f>IF($BW$10="","",$BW$10)</f>
        <v>小数点第零位</v>
      </c>
      <c r="BX226" s="13"/>
      <c r="BY226" s="21" t="str">
        <f>IF($BY$10="","",$BY199)</f>
        <v/>
      </c>
      <c r="BZ226" s="97" t="str">
        <f>IF($BZ$10="","",$BZ199)</f>
        <v/>
      </c>
      <c r="CA226" s="98" t="str">
        <f>IF($CA$10="","",$CA199)</f>
        <v>小数点第一位</v>
      </c>
      <c r="CB226" s="56" t="str">
        <f>IF($CB$10="","",$CB$10)</f>
        <v>小数点第一位</v>
      </c>
      <c r="CC226" s="56" t="str">
        <f>IF($CC$10="","",$CC$10)</f>
        <v>小数点第一位</v>
      </c>
      <c r="CD226" s="25" t="str">
        <f>IF($CD$10="","",$CD$10)</f>
        <v>小数点第一位</v>
      </c>
      <c r="CE226" s="13"/>
      <c r="CF226" s="21" t="str">
        <f>IF($CF$10="","",$CF$10)</f>
        <v/>
      </c>
      <c r="CG226" s="97" t="str">
        <f>IF($CG$10="","",$CG$10)</f>
        <v/>
      </c>
      <c r="CH226" s="98" t="str">
        <f>IF($CH$10="","",$CH$10)</f>
        <v/>
      </c>
      <c r="CI226" s="56" t="str">
        <f>IF($CI$10="","",$CI$10)</f>
        <v/>
      </c>
      <c r="CJ226" s="56" t="str">
        <f>IF($CJ$10="","",$CJ$10)</f>
        <v/>
      </c>
      <c r="CK226" s="98" t="str">
        <f>IF($CK$10="","",$CK$10)</f>
        <v/>
      </c>
      <c r="CL226" s="99" t="str">
        <f>IF($CL$10="","",$CL$10)</f>
        <v/>
      </c>
      <c r="CM226" s="100"/>
      <c r="CN226" s="100" t="str">
        <f>IF($CN$10="","",$CN$10)</f>
        <v/>
      </c>
      <c r="CO226" s="99" t="str">
        <f>IF($CO$10="","",$CO$10)</f>
        <v/>
      </c>
      <c r="CP226" s="99" t="str">
        <f>IF($CP$10="","",$CP$10)</f>
        <v/>
      </c>
      <c r="CQ226" s="101" t="str">
        <f>IF($CQ$10="","",$CQ$10)</f>
        <v/>
      </c>
    </row>
    <row r="227" spans="1:95" ht="30" customHeight="1" x14ac:dyDescent="0.15">
      <c r="A227" s="124">
        <f ca="1">IF(AND(入力!$C$4&gt;8,OR(QUOTIENT(入力!$C$3,入力!$C$4)&gt;0,MOD(入力!$C$3,入力!$C$4)&gt;8)),OFFSET(入力!E3,QUOTIENT(入力!$C$3,入力!$C$4)*8+IF(MOD(入力!$C$3,入力!$C$4)&lt;9,MOD(入力!$C$3,入力!$C$4),8),),"")</f>
        <v>81</v>
      </c>
      <c r="B227" s="117" t="str">
        <f ca="1">IF(AND(入力!$C$4&gt;8,OR(QUOTIENT(入力!$C$3,入力!$C$4)&gt;0,MOD(入力!$C$3,入力!$C$4)&gt;8)),OFFSET(入力!F3,QUOTIENT(入力!$C$3,入力!$C$4)*8+IF(MOD(入力!$C$3,入力!$C$4)&lt;9,MOD(入力!$C$3,入力!$C$4),8),),"")</f>
        <v>八十一</v>
      </c>
      <c r="C227" s="27" t="str">
        <f>IF($C$11="","",$C$11)</f>
        <v>　</v>
      </c>
      <c r="D227" s="28" t="str">
        <f>IF($D$11="","",$D$11)</f>
        <v>　　　　　　年　　　月　　　日</v>
      </c>
      <c r="E227" s="29" t="str">
        <f>IF($E$11="","",$E$11)</f>
        <v>　　　　．</v>
      </c>
      <c r="F227" s="30" t="str">
        <f>IF($F$11="","",$F$11)</f>
        <v>　　　．</v>
      </c>
      <c r="G227" s="13"/>
      <c r="H227" s="124">
        <f ca="1">IF($A$227="","",$A$227)</f>
        <v>81</v>
      </c>
      <c r="I227" s="40" t="str">
        <f ca="1">IF($B$227="","",$B$227)</f>
        <v>八十一</v>
      </c>
      <c r="J227" s="234" t="str">
        <f>IF($J$11="","",$J$11)</f>
        <v>WS ／ OH ／ OP ／ MB ／ S ／ L ／ R ／ RS</v>
      </c>
      <c r="K227" s="235"/>
      <c r="L227" s="29" t="str">
        <f>IF($L$11="","",$L$11)</f>
        <v>　　　　．</v>
      </c>
      <c r="M227" s="30" t="str">
        <f>IF($M$11="","",$M$11)</f>
        <v>　　　　．</v>
      </c>
      <c r="N227" s="13"/>
      <c r="O227" s="124">
        <f ca="1">IF($A$227="","",$A$227)</f>
        <v>81</v>
      </c>
      <c r="P227" s="40" t="str">
        <f ca="1">IF($B$227="","",$B$227)</f>
        <v>八十一</v>
      </c>
      <c r="Q227" s="45"/>
      <c r="R227" s="46" t="str">
        <f>IF($R$11="","",$R$11)</f>
        <v>右　／　左　／　両</v>
      </c>
      <c r="S227" s="29" t="str">
        <f>IF($S$11="","",$S$11)</f>
        <v>　　　　．</v>
      </c>
      <c r="T227" s="30" t="str">
        <f>IF($T$11="","",$T$11)</f>
        <v>　　　　．</v>
      </c>
      <c r="U227" s="13"/>
      <c r="V227" s="124">
        <f ca="1">IF($A$227="","",$A$227)</f>
        <v>81</v>
      </c>
      <c r="W227" s="40" t="str">
        <f ca="1">IF($B$227="","",$B$227)</f>
        <v>八十一</v>
      </c>
      <c r="X227" s="29" t="str">
        <f>IF($X$11="","",$X$11)</f>
        <v>　　　．</v>
      </c>
      <c r="Y227" s="57" t="str">
        <f>IF($Y$11="","",$Y$11)</f>
        <v>　　　．</v>
      </c>
      <c r="Z227" s="57" t="str">
        <f>IF($Z$11="","",$Z$11)</f>
        <v>　　　．</v>
      </c>
      <c r="AA227" s="30" t="str">
        <f>IF($AA$11="","",$AA$11)</f>
        <v>　　　．</v>
      </c>
      <c r="AB227" s="13"/>
      <c r="AC227" s="124">
        <f ca="1">IF($A$227="","",$A$227)</f>
        <v>81</v>
      </c>
      <c r="AD227" s="40" t="str">
        <f ca="1">IF($B$227="","",$B$227)</f>
        <v>八十一</v>
      </c>
      <c r="AE227" s="293" t="str">
        <f t="shared" ref="AE227:AE236" si="400">IF($AE$11="","",$AE$11)</f>
        <v>　　．</v>
      </c>
      <c r="AF227" s="294"/>
      <c r="AG227" s="293" t="str">
        <f t="shared" ref="AG227:AG236" si="401">IF($AG$11="","",$AG$11)</f>
        <v>　　．</v>
      </c>
      <c r="AH227" s="296"/>
      <c r="AI227" s="13"/>
      <c r="AJ227" s="124">
        <f ca="1">IF($A$227="","",$A$227)</f>
        <v>81</v>
      </c>
      <c r="AK227" s="40" t="str">
        <f ca="1">IF($B$227="","",$B$227)</f>
        <v>八十一</v>
      </c>
      <c r="AL227" s="29" t="str">
        <f>IF($AL$11="","",$AL$11)</f>
        <v/>
      </c>
      <c r="AM227" s="57" t="str">
        <f>IF($AM$11="","",$AM$11)</f>
        <v/>
      </c>
      <c r="AN227" s="57" t="str">
        <f>IF($AN$11="","",$AN$11)</f>
        <v/>
      </c>
      <c r="AO227" s="30" t="str">
        <f>IF($AO$11="","",$AO$11)</f>
        <v/>
      </c>
      <c r="AP227" s="13"/>
      <c r="AQ227" s="124">
        <f ca="1">IF($A$227="","",$A$227)</f>
        <v>81</v>
      </c>
      <c r="AR227" s="40" t="str">
        <f ca="1">IF($B$227="","",$B$227)</f>
        <v>八十一</v>
      </c>
      <c r="AS227" s="29" t="str">
        <f>IF($AS$11="","",$AS$11)</f>
        <v/>
      </c>
      <c r="AT227" s="57" t="str">
        <f>IF($AT$11="","",$AT$11)</f>
        <v/>
      </c>
      <c r="AU227" s="57" t="str">
        <f>IF($AU$11="","",$AU$11)</f>
        <v/>
      </c>
      <c r="AV227" s="30" t="str">
        <f>IF($AV$11="","",$AV$11)</f>
        <v/>
      </c>
      <c r="AW227" s="13"/>
      <c r="AX227" s="124">
        <f ca="1">IF($A$227="","",$A$227)</f>
        <v>81</v>
      </c>
      <c r="AY227" s="40" t="str">
        <f ca="1">IF($B$227="","",$B$227)</f>
        <v>八十一</v>
      </c>
      <c r="AZ227" s="29" t="str">
        <f>IF($AZ$11="","",$AZ$11)</f>
        <v>　　　　　　．</v>
      </c>
      <c r="BA227" s="102" t="str">
        <f>IF($BA$11="","",$BA$11)</f>
        <v>　　　　　　．</v>
      </c>
      <c r="BB227" s="103"/>
      <c r="BC227" s="124">
        <f ca="1">IF($A$227="","",$A$227)</f>
        <v>81</v>
      </c>
      <c r="BD227" s="40" t="str">
        <f ca="1">IF($B$227="","",$B$227)</f>
        <v>八十一</v>
      </c>
      <c r="BE227" s="29" t="str">
        <f>IF($BE$11="","",$BE$11)</f>
        <v>　　　　　　．</v>
      </c>
      <c r="BF227" s="102" t="str">
        <f>IF($BF$11="","",$BF$11)</f>
        <v>　　　　　　．</v>
      </c>
      <c r="BG227" s="13"/>
      <c r="BH227" s="124">
        <f ca="1">IF($A$227="","",$A$227)</f>
        <v>81</v>
      </c>
      <c r="BI227" s="40" t="str">
        <f ca="1">IF($B$227="","",$B$227)</f>
        <v>八十一</v>
      </c>
      <c r="BJ227" s="29" t="str">
        <f>IF($BJ$11="","",$BJ$11)</f>
        <v>　　　　．</v>
      </c>
      <c r="BK227" s="57" t="str">
        <f>IF($BK$11="","",$BK$11)</f>
        <v>　　　　．</v>
      </c>
      <c r="BL227" s="57" t="str">
        <f>IF($BL$11="","",$BL$11)</f>
        <v>　　　　．</v>
      </c>
      <c r="BM227" s="30" t="str">
        <f>IF($BM$11="","",$BM$11)</f>
        <v>　　　　．</v>
      </c>
      <c r="BN227" s="13"/>
      <c r="BO227" s="124">
        <f ca="1">IF($A$227="","",$A$227)</f>
        <v>81</v>
      </c>
      <c r="BP227" s="40" t="str">
        <f ca="1">IF($B$227="","",$B$227)</f>
        <v>八十一</v>
      </c>
      <c r="BQ227" s="29" t="str">
        <f>IF($BQ$11="","",$BQ$11)</f>
        <v>　　　　　　　　．</v>
      </c>
      <c r="BR227" s="30" t="str">
        <f>IF($BR$11="","",$BR$11)</f>
        <v>　　　　　　　　．</v>
      </c>
      <c r="BS227" s="13"/>
      <c r="BT227" s="124">
        <f ca="1">IF($A$227="","",$A$227)</f>
        <v>81</v>
      </c>
      <c r="BU227" s="104" t="str">
        <f ca="1">IF($B$227="","",$B$227)</f>
        <v>八十一</v>
      </c>
      <c r="BV227" s="113" t="str">
        <f>IF($BV$11="","",$BV$11)</f>
        <v/>
      </c>
      <c r="BW227" s="102" t="str">
        <f>IF($BW$11="","",$BW$11)</f>
        <v/>
      </c>
      <c r="BX227" s="13"/>
      <c r="BY227" s="124">
        <f ca="1">IF($A$227="","",$A$227)</f>
        <v>81</v>
      </c>
      <c r="BZ227" s="40" t="str">
        <f ca="1">IF($B$227="","",$B$227)</f>
        <v>八十一</v>
      </c>
      <c r="CA227" s="29" t="str">
        <f>IF($CA$11="","",$CA$11)</f>
        <v>　　　　．</v>
      </c>
      <c r="CB227" s="57" t="str">
        <f>IF($CB$11="","",$CB$11)</f>
        <v>　　　　．</v>
      </c>
      <c r="CC227" s="57" t="str">
        <f>IF($CC$11="","",$CC$11)</f>
        <v>　　　　．</v>
      </c>
      <c r="CD227" s="30" t="str">
        <f>IF($CD$11="","",$CD$11)</f>
        <v>　　　　．</v>
      </c>
      <c r="CE227" s="13"/>
      <c r="CF227" s="124">
        <f ca="1">IF($A$227="","",$A$227)</f>
        <v>81</v>
      </c>
      <c r="CG227" s="40" t="str">
        <f ca="1">IF($B$227="","",$B$227)</f>
        <v>八十一</v>
      </c>
      <c r="CH227" s="105" t="str">
        <f>IF($CH$11="","",$CH$11)</f>
        <v>年</v>
      </c>
      <c r="CI227" s="106" t="str">
        <f>IF($CI$11="","",$CI$11)</f>
        <v>年</v>
      </c>
      <c r="CJ227" s="106" t="str">
        <f>IF($CJ$11="","",$CJ$11)</f>
        <v>年</v>
      </c>
      <c r="CK227" s="106" t="str">
        <f>IF($CK$11="","",$CK$11)</f>
        <v>年</v>
      </c>
      <c r="CL227" s="106" t="str">
        <f>IF($CL$11="","",$CL$11)</f>
        <v>年</v>
      </c>
      <c r="CM227" s="106" t="str">
        <f>IF($CM$11="","",$CM$11)</f>
        <v>年</v>
      </c>
      <c r="CN227" s="106" t="str">
        <f>IF($CN$11="","",$CN$11)</f>
        <v>年</v>
      </c>
      <c r="CO227" s="106" t="str">
        <f>IF($CO$11="","",$CO$11)</f>
        <v>年</v>
      </c>
      <c r="CP227" s="106" t="str">
        <f>IF($CP$11="","",$CP$11)</f>
        <v>年</v>
      </c>
      <c r="CQ227" s="107" t="str">
        <f>IF($CQ$11="","",$CQ$11)</f>
        <v>年</v>
      </c>
    </row>
    <row r="228" spans="1:95" ht="30" customHeight="1" x14ac:dyDescent="0.15">
      <c r="A228" s="124">
        <f ca="1">IF(AND(入力!$C$4&gt;8,OR(QUOTIENT(入力!$C$3,入力!$C$4)&gt;1,AND(QUOTIENT(入力!$C$3,入力!$C$4)&gt;0,MOD(入力!$C$3,入力!$C$4)&gt;8))),OFFSET(入力!E3,QUOTIENT(入力!$C$3,入力!$C$4)*8+IF(MOD(入力!$C$3,入力!$C$4)&lt;9,MOD(入力!$C$3,入力!$C$4),8)+1,),"")</f>
        <v>82</v>
      </c>
      <c r="B228" s="121" t="str">
        <f ca="1">IF(AND(入力!$C$4&gt;8,OR(QUOTIENT(入力!$C$3,入力!$C$4)&gt;1,AND(QUOTIENT(入力!$C$3,入力!$C$4)&gt;0,MOD(入力!$C$3,入力!$C$4)&gt;8))),OFFSET(入力!F3,QUOTIENT(入力!$C$3,入力!$C$4)*8+IF(MOD(入力!$C$3,入力!$C$4)&lt;9,MOD(入力!$C$3,入力!$C$4),8)+1,),"")</f>
        <v>八十二</v>
      </c>
      <c r="C228" s="27" t="str">
        <f>IF($C$11="","",$C$11)</f>
        <v>　</v>
      </c>
      <c r="D228" s="28" t="str">
        <f>IF($D$11="","",$D$11)</f>
        <v>　　　　　　年　　　月　　　日</v>
      </c>
      <c r="E228" s="29" t="str">
        <f t="shared" ref="E228:E236" si="402">IF($E$11="","",$E$11)</f>
        <v>　　　　．</v>
      </c>
      <c r="F228" s="30" t="str">
        <f>IF($F$11="","",$F$11)</f>
        <v>　　　．</v>
      </c>
      <c r="G228" s="13"/>
      <c r="H228" s="124">
        <f ca="1">IF($A$228="","",$A$228)</f>
        <v>82</v>
      </c>
      <c r="I228" s="40" t="str">
        <f ca="1">IF($B$228="","",$B$228)</f>
        <v>八十二</v>
      </c>
      <c r="J228" s="234" t="str">
        <f t="shared" ref="J228:J236" si="403">IF($J$11="","",$J$11)</f>
        <v>WS ／ OH ／ OP ／ MB ／ S ／ L ／ R ／ RS</v>
      </c>
      <c r="K228" s="235"/>
      <c r="L228" s="29" t="str">
        <f t="shared" ref="L228:L236" si="404">IF($L$11="","",$L$11)</f>
        <v>　　　　．</v>
      </c>
      <c r="M228" s="30" t="str">
        <f t="shared" ref="M228:M236" si="405">IF($M$11="","",$M$11)</f>
        <v>　　　　．</v>
      </c>
      <c r="N228" s="13"/>
      <c r="O228" s="124">
        <f ca="1">IF($A$228="","",$A$228)</f>
        <v>82</v>
      </c>
      <c r="P228" s="40" t="str">
        <f ca="1">IF($B$228="","",$B$228)</f>
        <v>八十二</v>
      </c>
      <c r="Q228" s="45"/>
      <c r="R228" s="46" t="str">
        <f t="shared" ref="R228:R236" si="406">IF($R$11="","",$R$11)</f>
        <v>右　／　左　／　両</v>
      </c>
      <c r="S228" s="29" t="str">
        <f t="shared" ref="S228:S236" si="407">IF($S$11="","",$S$11)</f>
        <v>　　　　．</v>
      </c>
      <c r="T228" s="30" t="str">
        <f t="shared" ref="T228:T236" si="408">IF($T$11="","",$T$11)</f>
        <v>　　　　．</v>
      </c>
      <c r="U228" s="13"/>
      <c r="V228" s="124">
        <f ca="1">IF($A$228="","",$A$228)</f>
        <v>82</v>
      </c>
      <c r="W228" s="40" t="str">
        <f ca="1">IF($B$228="","",$B$228)</f>
        <v>八十二</v>
      </c>
      <c r="X228" s="29" t="str">
        <f t="shared" ref="X228:X236" si="409">IF($X$11="","",$X$11)</f>
        <v>　　　．</v>
      </c>
      <c r="Y228" s="57" t="str">
        <f t="shared" ref="Y228:Y236" si="410">IF($Y$11="","",$Y$11)</f>
        <v>　　　．</v>
      </c>
      <c r="Z228" s="57" t="str">
        <f t="shared" ref="Z228:Z236" si="411">IF($Z$11="","",$Z$11)</f>
        <v>　　　．</v>
      </c>
      <c r="AA228" s="30" t="str">
        <f t="shared" ref="AA228:AA236" si="412">IF($AA$11="","",$AA$11)</f>
        <v>　　　．</v>
      </c>
      <c r="AB228" s="13"/>
      <c r="AC228" s="124">
        <f ca="1">IF($A$228="","",$A$228)</f>
        <v>82</v>
      </c>
      <c r="AD228" s="40" t="str">
        <f ca="1">IF($B$228="","",$B$228)</f>
        <v>八十二</v>
      </c>
      <c r="AE228" s="293" t="str">
        <f t="shared" si="400"/>
        <v>　　．</v>
      </c>
      <c r="AF228" s="294"/>
      <c r="AG228" s="295" t="str">
        <f t="shared" si="401"/>
        <v>　　．</v>
      </c>
      <c r="AH228" s="296"/>
      <c r="AI228" s="13"/>
      <c r="AJ228" s="124">
        <f ca="1">IF($A$228="","",$A$228)</f>
        <v>82</v>
      </c>
      <c r="AK228" s="40" t="str">
        <f ca="1">IF($B$228="","",$B$228)</f>
        <v>八十二</v>
      </c>
      <c r="AL228" s="29" t="str">
        <f t="shared" ref="AL228:AL236" si="413">IF($AL$11="","",$AL$11)</f>
        <v/>
      </c>
      <c r="AM228" s="57" t="str">
        <f t="shared" ref="AM228:AM236" si="414">IF($AM$11="","",$AM$11)</f>
        <v/>
      </c>
      <c r="AN228" s="57" t="str">
        <f t="shared" ref="AN228:AN236" si="415">IF($AN$11="","",$AN$11)</f>
        <v/>
      </c>
      <c r="AO228" s="30" t="str">
        <f t="shared" ref="AO228:AO236" si="416">IF($AO$11="","",$AO$11)</f>
        <v/>
      </c>
      <c r="AP228" s="13"/>
      <c r="AQ228" s="124">
        <f ca="1">IF($A$228="","",$A$228)</f>
        <v>82</v>
      </c>
      <c r="AR228" s="40" t="str">
        <f ca="1">IF($B$228="","",$B$228)</f>
        <v>八十二</v>
      </c>
      <c r="AS228" s="29" t="str">
        <f t="shared" ref="AS228:AS236" si="417">IF($AS$11="","",$AS$11)</f>
        <v/>
      </c>
      <c r="AT228" s="57" t="str">
        <f t="shared" ref="AT228:AT236" si="418">IF($AT$11="","",$AT$11)</f>
        <v/>
      </c>
      <c r="AU228" s="57" t="str">
        <f t="shared" ref="AU228:AU236" si="419">IF($AU$11="","",$AU$11)</f>
        <v/>
      </c>
      <c r="AV228" s="30" t="str">
        <f t="shared" ref="AV228:AV236" si="420">IF($AV$11="","",$AV$11)</f>
        <v/>
      </c>
      <c r="AW228" s="13"/>
      <c r="AX228" s="124">
        <f ca="1">IF($A$228="","",$A$228)</f>
        <v>82</v>
      </c>
      <c r="AY228" s="40" t="str">
        <f ca="1">IF($B$228="","",$B$228)</f>
        <v>八十二</v>
      </c>
      <c r="AZ228" s="29" t="str">
        <f t="shared" ref="AZ228:AZ236" si="421">IF($AZ$11="","",$AZ$11)</f>
        <v>　　　　　　．</v>
      </c>
      <c r="BA228" s="102" t="str">
        <f t="shared" ref="BA228:BA236" si="422">IF($BA$11="","",$BA$11)</f>
        <v>　　　　　　．</v>
      </c>
      <c r="BB228" s="103"/>
      <c r="BC228" s="124">
        <f ca="1">IF($A$228="","",$A$228)</f>
        <v>82</v>
      </c>
      <c r="BD228" s="40" t="str">
        <f ca="1">IF($B$228="","",$B$228)</f>
        <v>八十二</v>
      </c>
      <c r="BE228" s="29" t="str">
        <f t="shared" ref="BE228:BE236" si="423">IF($BE$11="","",$BE$11)</f>
        <v>　　　　　　．</v>
      </c>
      <c r="BF228" s="102" t="str">
        <f t="shared" ref="BF228:BF236" si="424">IF($BF$11="","",$BF$11)</f>
        <v>　　　　　　．</v>
      </c>
      <c r="BG228" s="13"/>
      <c r="BH228" s="124">
        <f ca="1">IF($A$228="","",$A$228)</f>
        <v>82</v>
      </c>
      <c r="BI228" s="40" t="str">
        <f ca="1">IF($B$228="","",$B$228)</f>
        <v>八十二</v>
      </c>
      <c r="BJ228" s="29" t="str">
        <f t="shared" ref="BJ228:BJ236" si="425">IF($BJ$11="","",$BJ$11)</f>
        <v>　　　　．</v>
      </c>
      <c r="BK228" s="57" t="str">
        <f t="shared" ref="BK228:BK236" si="426">IF($BK$11="","",$BK$11)</f>
        <v>　　　　．</v>
      </c>
      <c r="BL228" s="57" t="str">
        <f t="shared" ref="BL228:BL236" si="427">IF($BL$11="","",$BL$11)</f>
        <v>　　　　．</v>
      </c>
      <c r="BM228" s="30" t="str">
        <f t="shared" ref="BM228:BM236" si="428">IF($BM$11="","",$BM$11)</f>
        <v>　　　　．</v>
      </c>
      <c r="BN228" s="13"/>
      <c r="BO228" s="124">
        <f ca="1">IF($A$228="","",$A$228)</f>
        <v>82</v>
      </c>
      <c r="BP228" s="40" t="str">
        <f ca="1">IF($B$228="","",$B$228)</f>
        <v>八十二</v>
      </c>
      <c r="BQ228" s="29" t="str">
        <f t="shared" ref="BQ228:BQ236" si="429">IF($BQ$11="","",$BQ$11)</f>
        <v>　　　　　　　　．</v>
      </c>
      <c r="BR228" s="30" t="str">
        <f t="shared" ref="BR228:BR236" si="430">IF($BR$11="","",$BR$11)</f>
        <v>　　　　　　　　．</v>
      </c>
      <c r="BS228" s="13"/>
      <c r="BT228" s="124">
        <f ca="1">IF($A$228="","",$A$228)</f>
        <v>82</v>
      </c>
      <c r="BU228" s="104" t="str">
        <f ca="1">IF($B$228="","",$B$228)</f>
        <v>八十二</v>
      </c>
      <c r="BV228" s="113" t="str">
        <f t="shared" ref="BV228:BV236" si="431">IF($BV$11="","",$BV$11)</f>
        <v/>
      </c>
      <c r="BW228" s="102" t="str">
        <f t="shared" ref="BW228:BW236" si="432">IF($BW$11="","",$BW$11)</f>
        <v/>
      </c>
      <c r="BX228" s="13"/>
      <c r="BY228" s="124">
        <f ca="1">IF($A$228="","",$A$228)</f>
        <v>82</v>
      </c>
      <c r="BZ228" s="40" t="str">
        <f ca="1">IF($B$228="","",$B$228)</f>
        <v>八十二</v>
      </c>
      <c r="CA228" s="29" t="str">
        <f t="shared" ref="CA228:CA236" si="433">IF($CA$11="","",$CA$11)</f>
        <v>　　　　．</v>
      </c>
      <c r="CB228" s="57" t="str">
        <f t="shared" ref="CB228:CB236" si="434">IF($CB$11="","",$CB$11)</f>
        <v>　　　　．</v>
      </c>
      <c r="CC228" s="57" t="str">
        <f t="shared" ref="CC228:CC236" si="435">IF($CC$11="","",$CC$11)</f>
        <v>　　　　．</v>
      </c>
      <c r="CD228" s="30" t="str">
        <f t="shared" ref="CD228:CD236" si="436">IF($CD$11="","",$CD$11)</f>
        <v>　　　　．</v>
      </c>
      <c r="CE228" s="13"/>
      <c r="CF228" s="124">
        <f ca="1">IF($A$228="","",$A$228)</f>
        <v>82</v>
      </c>
      <c r="CG228" s="40" t="str">
        <f ca="1">IF($B$228="","",$B$228)</f>
        <v>八十二</v>
      </c>
      <c r="CH228" s="105" t="str">
        <f t="shared" ref="CH228:CH236" si="437">IF($CH$11="","",$CH$11)</f>
        <v>年</v>
      </c>
      <c r="CI228" s="106" t="str">
        <f t="shared" ref="CI228:CI236" si="438">IF($CI$11="","",$CI$11)</f>
        <v>年</v>
      </c>
      <c r="CJ228" s="106" t="str">
        <f t="shared" ref="CJ228:CJ236" si="439">IF($CJ$11="","",$CJ$11)</f>
        <v>年</v>
      </c>
      <c r="CK228" s="106" t="str">
        <f t="shared" ref="CK228:CK236" si="440">IF($CK$11="","",$CK$11)</f>
        <v>年</v>
      </c>
      <c r="CL228" s="106" t="str">
        <f t="shared" ref="CL228:CL236" si="441">IF($CL$11="","",$CL$11)</f>
        <v>年</v>
      </c>
      <c r="CM228" s="106" t="str">
        <f t="shared" ref="CM228:CM236" si="442">IF($CM$11="","",$CM$11)</f>
        <v>年</v>
      </c>
      <c r="CN228" s="106" t="str">
        <f t="shared" ref="CN228:CN236" si="443">IF($CN$11="","",$CN$11)</f>
        <v>年</v>
      </c>
      <c r="CO228" s="106" t="str">
        <f t="shared" ref="CO228:CO236" si="444">IF($CO$11="","",$CO$11)</f>
        <v>年</v>
      </c>
      <c r="CP228" s="106" t="str">
        <f t="shared" ref="CP228:CP236" si="445">IF($CP$11="","",$CP$11)</f>
        <v>年</v>
      </c>
      <c r="CQ228" s="107" t="str">
        <f t="shared" ref="CQ228:CQ236" si="446">IF($CQ$11="","",$CQ$11)</f>
        <v>年</v>
      </c>
    </row>
    <row r="229" spans="1:95" ht="30" customHeight="1" x14ac:dyDescent="0.15">
      <c r="A229" s="124">
        <f ca="1">IF(AND(入力!$C$4&gt;8,OR(QUOTIENT(入力!$C$3,入力!$C$4)&gt;2,AND(QUOTIENT(入力!$C$3,入力!$C$4)&gt;1,MOD(入力!$C$3,入力!$C$4)&gt;8))),OFFSET(入力!E3,QUOTIENT(入力!$C$3,入力!$C$4)*8+IF(MOD(入力!$C$3,入力!$C$4)&lt;9,MOD(入力!$C$3,入力!$C$4),8)+2,),"")</f>
        <v>83</v>
      </c>
      <c r="B229" s="117" t="str">
        <f ca="1">IF(AND(入力!$C$4&gt;8,OR(QUOTIENT(入力!$C$3,入力!$C$4)&gt;2,AND(QUOTIENT(入力!$C$3,入力!$C$4)&gt;1,MOD(入力!$C$3,入力!$C$4)&gt;8))),OFFSET(入力!F3,QUOTIENT(入力!$C$3,入力!$C$4)*8+IF(MOD(入力!$C$3,入力!$C$4)&lt;9,MOD(入力!$C$3,入力!$C$4),8)+2,),"")</f>
        <v>八十三</v>
      </c>
      <c r="C229" s="27" t="str">
        <f t="shared" ref="C229:C236" si="447">IF($C$11="","",$C$11)</f>
        <v>　</v>
      </c>
      <c r="D229" s="28" t="str">
        <f t="shared" ref="D229:D236" si="448">IF($D$11="","",$D$11)</f>
        <v>　　　　　　年　　　月　　　日</v>
      </c>
      <c r="E229" s="29" t="str">
        <f t="shared" si="402"/>
        <v>　　　　．</v>
      </c>
      <c r="F229" s="30" t="str">
        <f t="shared" ref="F229:F236" si="449">IF($F$11="","",$F$11)</f>
        <v>　　　．</v>
      </c>
      <c r="G229" s="13"/>
      <c r="H229" s="124">
        <f ca="1">IF($A$229="","",$A$229)</f>
        <v>83</v>
      </c>
      <c r="I229" s="40" t="str">
        <f ca="1">IF($B$229="","",$B$229)</f>
        <v>八十三</v>
      </c>
      <c r="J229" s="234" t="str">
        <f t="shared" si="403"/>
        <v>WS ／ OH ／ OP ／ MB ／ S ／ L ／ R ／ RS</v>
      </c>
      <c r="K229" s="235"/>
      <c r="L229" s="29" t="str">
        <f t="shared" si="404"/>
        <v>　　　　．</v>
      </c>
      <c r="M229" s="30" t="str">
        <f t="shared" si="405"/>
        <v>　　　　．</v>
      </c>
      <c r="N229" s="13"/>
      <c r="O229" s="124">
        <f ca="1">IF($A$229="","",$A$229)</f>
        <v>83</v>
      </c>
      <c r="P229" s="40" t="str">
        <f ca="1">IF($B$229="","",$B$229)</f>
        <v>八十三</v>
      </c>
      <c r="Q229" s="45"/>
      <c r="R229" s="46" t="str">
        <f t="shared" si="406"/>
        <v>右　／　左　／　両</v>
      </c>
      <c r="S229" s="29" t="str">
        <f t="shared" si="407"/>
        <v>　　　　．</v>
      </c>
      <c r="T229" s="30" t="str">
        <f t="shared" si="408"/>
        <v>　　　　．</v>
      </c>
      <c r="U229" s="13"/>
      <c r="V229" s="124">
        <f ca="1">IF($A$229="","",$A$229)</f>
        <v>83</v>
      </c>
      <c r="W229" s="40" t="str">
        <f ca="1">IF($B$229="","",$B$229)</f>
        <v>八十三</v>
      </c>
      <c r="X229" s="29" t="str">
        <f t="shared" si="409"/>
        <v>　　　．</v>
      </c>
      <c r="Y229" s="57" t="str">
        <f t="shared" si="410"/>
        <v>　　　．</v>
      </c>
      <c r="Z229" s="57" t="str">
        <f t="shared" si="411"/>
        <v>　　　．</v>
      </c>
      <c r="AA229" s="30" t="str">
        <f t="shared" si="412"/>
        <v>　　　．</v>
      </c>
      <c r="AB229" s="13"/>
      <c r="AC229" s="124">
        <f ca="1">IF($A$229="","",$A$229)</f>
        <v>83</v>
      </c>
      <c r="AD229" s="40" t="str">
        <f ca="1">IF($B$229="","",$B$229)</f>
        <v>八十三</v>
      </c>
      <c r="AE229" s="293" t="str">
        <f t="shared" si="400"/>
        <v>　　．</v>
      </c>
      <c r="AF229" s="294"/>
      <c r="AG229" s="295" t="str">
        <f t="shared" si="401"/>
        <v>　　．</v>
      </c>
      <c r="AH229" s="296"/>
      <c r="AI229" s="13"/>
      <c r="AJ229" s="124">
        <f ca="1">IF($A$229="","",$A$229)</f>
        <v>83</v>
      </c>
      <c r="AK229" s="40" t="str">
        <f ca="1">IF($B$229="","",$B$229)</f>
        <v>八十三</v>
      </c>
      <c r="AL229" s="29" t="str">
        <f t="shared" si="413"/>
        <v/>
      </c>
      <c r="AM229" s="57" t="str">
        <f t="shared" si="414"/>
        <v/>
      </c>
      <c r="AN229" s="57" t="str">
        <f t="shared" si="415"/>
        <v/>
      </c>
      <c r="AO229" s="30" t="str">
        <f t="shared" si="416"/>
        <v/>
      </c>
      <c r="AP229" s="13"/>
      <c r="AQ229" s="124">
        <f ca="1">IF($A$229="","",$A$229)</f>
        <v>83</v>
      </c>
      <c r="AR229" s="40" t="str">
        <f ca="1">IF($B$229="","",$B$229)</f>
        <v>八十三</v>
      </c>
      <c r="AS229" s="29" t="str">
        <f t="shared" si="417"/>
        <v/>
      </c>
      <c r="AT229" s="57" t="str">
        <f t="shared" si="418"/>
        <v/>
      </c>
      <c r="AU229" s="57" t="str">
        <f t="shared" si="419"/>
        <v/>
      </c>
      <c r="AV229" s="30" t="str">
        <f t="shared" si="420"/>
        <v/>
      </c>
      <c r="AW229" s="13"/>
      <c r="AX229" s="124">
        <f ca="1">IF($A$229="","",$A$229)</f>
        <v>83</v>
      </c>
      <c r="AY229" s="40" t="str">
        <f ca="1">IF($B$229="","",$B$229)</f>
        <v>八十三</v>
      </c>
      <c r="AZ229" s="29" t="str">
        <f t="shared" si="421"/>
        <v>　　　　　　．</v>
      </c>
      <c r="BA229" s="102" t="str">
        <f t="shared" si="422"/>
        <v>　　　　　　．</v>
      </c>
      <c r="BB229" s="103"/>
      <c r="BC229" s="124">
        <f ca="1">IF($A$229="","",$A$229)</f>
        <v>83</v>
      </c>
      <c r="BD229" s="40" t="str">
        <f ca="1">IF($B$229="","",$B$229)</f>
        <v>八十三</v>
      </c>
      <c r="BE229" s="29" t="str">
        <f t="shared" si="423"/>
        <v>　　　　　　．</v>
      </c>
      <c r="BF229" s="102" t="str">
        <f t="shared" si="424"/>
        <v>　　　　　　．</v>
      </c>
      <c r="BG229" s="13"/>
      <c r="BH229" s="124">
        <f ca="1">IF($A$229="","",$A$229)</f>
        <v>83</v>
      </c>
      <c r="BI229" s="40" t="str">
        <f ca="1">IF($B$229="","",$B$229)</f>
        <v>八十三</v>
      </c>
      <c r="BJ229" s="29" t="str">
        <f t="shared" si="425"/>
        <v>　　　　．</v>
      </c>
      <c r="BK229" s="57" t="str">
        <f t="shared" si="426"/>
        <v>　　　　．</v>
      </c>
      <c r="BL229" s="57" t="str">
        <f t="shared" si="427"/>
        <v>　　　　．</v>
      </c>
      <c r="BM229" s="30" t="str">
        <f t="shared" si="428"/>
        <v>　　　　．</v>
      </c>
      <c r="BN229" s="13"/>
      <c r="BO229" s="124">
        <f ca="1">IF($A$229="","",$A$229)</f>
        <v>83</v>
      </c>
      <c r="BP229" s="40" t="str">
        <f ca="1">IF($B$229="","",$B$229)</f>
        <v>八十三</v>
      </c>
      <c r="BQ229" s="29" t="str">
        <f t="shared" si="429"/>
        <v>　　　　　　　　．</v>
      </c>
      <c r="BR229" s="30" t="str">
        <f t="shared" si="430"/>
        <v>　　　　　　　　．</v>
      </c>
      <c r="BS229" s="13"/>
      <c r="BT229" s="124">
        <f ca="1">IF($A$229="","",$A$229)</f>
        <v>83</v>
      </c>
      <c r="BU229" s="104" t="str">
        <f ca="1">IF($B$229="","",$B$229)</f>
        <v>八十三</v>
      </c>
      <c r="BV229" s="113" t="str">
        <f t="shared" si="431"/>
        <v/>
      </c>
      <c r="BW229" s="102" t="str">
        <f t="shared" si="432"/>
        <v/>
      </c>
      <c r="BX229" s="13"/>
      <c r="BY229" s="124">
        <f ca="1">IF($A$229="","",$A$229)</f>
        <v>83</v>
      </c>
      <c r="BZ229" s="40" t="str">
        <f ca="1">IF($B$229="","",$B$229)</f>
        <v>八十三</v>
      </c>
      <c r="CA229" s="29" t="str">
        <f t="shared" si="433"/>
        <v>　　　　．</v>
      </c>
      <c r="CB229" s="57" t="str">
        <f t="shared" si="434"/>
        <v>　　　　．</v>
      </c>
      <c r="CC229" s="57" t="str">
        <f t="shared" si="435"/>
        <v>　　　　．</v>
      </c>
      <c r="CD229" s="30" t="str">
        <f t="shared" si="436"/>
        <v>　　　　．</v>
      </c>
      <c r="CE229" s="13"/>
      <c r="CF229" s="124">
        <f ca="1">IF($A$229="","",$A$229)</f>
        <v>83</v>
      </c>
      <c r="CG229" s="40" t="str">
        <f ca="1">IF($B$229="","",$B$229)</f>
        <v>八十三</v>
      </c>
      <c r="CH229" s="105" t="str">
        <f t="shared" si="437"/>
        <v>年</v>
      </c>
      <c r="CI229" s="106" t="str">
        <f t="shared" si="438"/>
        <v>年</v>
      </c>
      <c r="CJ229" s="106" t="str">
        <f t="shared" si="439"/>
        <v>年</v>
      </c>
      <c r="CK229" s="106" t="str">
        <f t="shared" si="440"/>
        <v>年</v>
      </c>
      <c r="CL229" s="106" t="str">
        <f t="shared" si="441"/>
        <v>年</v>
      </c>
      <c r="CM229" s="106" t="str">
        <f t="shared" si="442"/>
        <v>年</v>
      </c>
      <c r="CN229" s="106" t="str">
        <f t="shared" si="443"/>
        <v>年</v>
      </c>
      <c r="CO229" s="106" t="str">
        <f t="shared" si="444"/>
        <v>年</v>
      </c>
      <c r="CP229" s="106" t="str">
        <f t="shared" si="445"/>
        <v>年</v>
      </c>
      <c r="CQ229" s="107" t="str">
        <f t="shared" si="446"/>
        <v>年</v>
      </c>
    </row>
    <row r="230" spans="1:95" ht="30" customHeight="1" x14ac:dyDescent="0.15">
      <c r="A230" s="124">
        <f ca="1">IF(AND(入力!$C$4&gt;8,OR(QUOTIENT(入力!$C$3,入力!$C$4)&gt;3,AND(QUOTIENT(入力!$C$3,入力!$C$4)&gt;2,MOD(入力!$C$3,入力!$C$4)&gt;8))),OFFSET(入力!E3,QUOTIENT(入力!$C$3,入力!$C$4)*8+IF(MOD(入力!$C$3,入力!$C$4)&lt;9,MOD(入力!$C$3,入力!$C$4),8)+3,),"")</f>
        <v>84</v>
      </c>
      <c r="B230" s="117" t="str">
        <f ca="1">IF(AND(入力!$C$4&gt;8,OR(QUOTIENT(入力!$C$3,入力!$C$4)&gt;3,AND(QUOTIENT(入力!$C$3,入力!$C$4)&gt;2,MOD(入力!$C$3,入力!$C$4)&gt;8))),OFFSET(入力!F3,QUOTIENT(入力!$C$3,入力!$C$4)*8+IF(MOD(入力!$C$3,入力!$C$4)&lt;9,MOD(入力!$C$3,入力!$C$4),8)+3,),"")</f>
        <v>八十四</v>
      </c>
      <c r="C230" s="27" t="str">
        <f t="shared" si="447"/>
        <v>　</v>
      </c>
      <c r="D230" s="28" t="str">
        <f t="shared" si="448"/>
        <v>　　　　　　年　　　月　　　日</v>
      </c>
      <c r="E230" s="29" t="str">
        <f t="shared" si="402"/>
        <v>　　　　．</v>
      </c>
      <c r="F230" s="30" t="str">
        <f t="shared" si="449"/>
        <v>　　　．</v>
      </c>
      <c r="G230" s="13"/>
      <c r="H230" s="124">
        <f ca="1">IF($A$230="","",$A$230)</f>
        <v>84</v>
      </c>
      <c r="I230" s="40" t="str">
        <f ca="1">IF($B$230="","",$B$230)</f>
        <v>八十四</v>
      </c>
      <c r="J230" s="234" t="str">
        <f t="shared" si="403"/>
        <v>WS ／ OH ／ OP ／ MB ／ S ／ L ／ R ／ RS</v>
      </c>
      <c r="K230" s="235"/>
      <c r="L230" s="29" t="str">
        <f t="shared" si="404"/>
        <v>　　　　．</v>
      </c>
      <c r="M230" s="30" t="str">
        <f t="shared" si="405"/>
        <v>　　　　．</v>
      </c>
      <c r="N230" s="13"/>
      <c r="O230" s="124">
        <f ca="1">IF($A$230="","",$A$230)</f>
        <v>84</v>
      </c>
      <c r="P230" s="40" t="str">
        <f ca="1">IF($B$230="","",$B$230)</f>
        <v>八十四</v>
      </c>
      <c r="Q230" s="45"/>
      <c r="R230" s="46" t="str">
        <f t="shared" si="406"/>
        <v>右　／　左　／　両</v>
      </c>
      <c r="S230" s="29" t="str">
        <f t="shared" si="407"/>
        <v>　　　　．</v>
      </c>
      <c r="T230" s="30" t="str">
        <f t="shared" si="408"/>
        <v>　　　　．</v>
      </c>
      <c r="U230" s="13"/>
      <c r="V230" s="124">
        <f ca="1">IF($A$230="","",$A$230)</f>
        <v>84</v>
      </c>
      <c r="W230" s="40" t="str">
        <f ca="1">IF($B$230="","",$B$230)</f>
        <v>八十四</v>
      </c>
      <c r="X230" s="29" t="str">
        <f t="shared" si="409"/>
        <v>　　　．</v>
      </c>
      <c r="Y230" s="57" t="str">
        <f t="shared" si="410"/>
        <v>　　　．</v>
      </c>
      <c r="Z230" s="57" t="str">
        <f t="shared" si="411"/>
        <v>　　　．</v>
      </c>
      <c r="AA230" s="30" t="str">
        <f t="shared" si="412"/>
        <v>　　　．</v>
      </c>
      <c r="AB230" s="13"/>
      <c r="AC230" s="124">
        <f ca="1">IF($A$230="","",$A$230)</f>
        <v>84</v>
      </c>
      <c r="AD230" s="40" t="str">
        <f ca="1">IF($B$230="","",$B$230)</f>
        <v>八十四</v>
      </c>
      <c r="AE230" s="293" t="str">
        <f t="shared" si="400"/>
        <v>　　．</v>
      </c>
      <c r="AF230" s="294"/>
      <c r="AG230" s="295" t="str">
        <f t="shared" si="401"/>
        <v>　　．</v>
      </c>
      <c r="AH230" s="296"/>
      <c r="AI230" s="13"/>
      <c r="AJ230" s="124">
        <f ca="1">IF($A$230="","",$A$230)</f>
        <v>84</v>
      </c>
      <c r="AK230" s="40" t="str">
        <f ca="1">IF($B$230="","",$B$230)</f>
        <v>八十四</v>
      </c>
      <c r="AL230" s="29" t="str">
        <f t="shared" si="413"/>
        <v/>
      </c>
      <c r="AM230" s="57" t="str">
        <f t="shared" si="414"/>
        <v/>
      </c>
      <c r="AN230" s="57" t="str">
        <f t="shared" si="415"/>
        <v/>
      </c>
      <c r="AO230" s="30" t="str">
        <f t="shared" si="416"/>
        <v/>
      </c>
      <c r="AP230" s="13"/>
      <c r="AQ230" s="124">
        <f ca="1">IF($A$230="","",$A$230)</f>
        <v>84</v>
      </c>
      <c r="AR230" s="40" t="str">
        <f ca="1">IF($B$230="","",$B$230)</f>
        <v>八十四</v>
      </c>
      <c r="AS230" s="29" t="str">
        <f t="shared" si="417"/>
        <v/>
      </c>
      <c r="AT230" s="57" t="str">
        <f t="shared" si="418"/>
        <v/>
      </c>
      <c r="AU230" s="57" t="str">
        <f t="shared" si="419"/>
        <v/>
      </c>
      <c r="AV230" s="30" t="str">
        <f t="shared" si="420"/>
        <v/>
      </c>
      <c r="AW230" s="13"/>
      <c r="AX230" s="124">
        <f ca="1">IF($A$230="","",$A$230)</f>
        <v>84</v>
      </c>
      <c r="AY230" s="40" t="str">
        <f ca="1">IF($B$230="","",$B$230)</f>
        <v>八十四</v>
      </c>
      <c r="AZ230" s="29" t="str">
        <f t="shared" si="421"/>
        <v>　　　　　　．</v>
      </c>
      <c r="BA230" s="102" t="str">
        <f t="shared" si="422"/>
        <v>　　　　　　．</v>
      </c>
      <c r="BB230" s="103"/>
      <c r="BC230" s="124">
        <f ca="1">IF($A$230="","",$A$230)</f>
        <v>84</v>
      </c>
      <c r="BD230" s="40" t="str">
        <f ca="1">IF($B$230="","",$B$230)</f>
        <v>八十四</v>
      </c>
      <c r="BE230" s="29" t="str">
        <f t="shared" si="423"/>
        <v>　　　　　　．</v>
      </c>
      <c r="BF230" s="102" t="str">
        <f t="shared" si="424"/>
        <v>　　　　　　．</v>
      </c>
      <c r="BG230" s="13"/>
      <c r="BH230" s="124">
        <f ca="1">IF($A$230="","",$A$230)</f>
        <v>84</v>
      </c>
      <c r="BI230" s="40" t="str">
        <f ca="1">IF($B$230="","",$B$230)</f>
        <v>八十四</v>
      </c>
      <c r="BJ230" s="29" t="str">
        <f t="shared" si="425"/>
        <v>　　　　．</v>
      </c>
      <c r="BK230" s="57" t="str">
        <f t="shared" si="426"/>
        <v>　　　　．</v>
      </c>
      <c r="BL230" s="57" t="str">
        <f t="shared" si="427"/>
        <v>　　　　．</v>
      </c>
      <c r="BM230" s="30" t="str">
        <f t="shared" si="428"/>
        <v>　　　　．</v>
      </c>
      <c r="BN230" s="13"/>
      <c r="BO230" s="124">
        <f ca="1">IF($A$230="","",$A$230)</f>
        <v>84</v>
      </c>
      <c r="BP230" s="40" t="str">
        <f ca="1">IF($B$230="","",$B$230)</f>
        <v>八十四</v>
      </c>
      <c r="BQ230" s="29" t="str">
        <f t="shared" si="429"/>
        <v>　　　　　　　　．</v>
      </c>
      <c r="BR230" s="30" t="str">
        <f t="shared" si="430"/>
        <v>　　　　　　　　．</v>
      </c>
      <c r="BS230" s="13"/>
      <c r="BT230" s="124">
        <f ca="1">IF($A$230="","",$A$230)</f>
        <v>84</v>
      </c>
      <c r="BU230" s="104" t="str">
        <f ca="1">IF($B$230="","",$B$230)</f>
        <v>八十四</v>
      </c>
      <c r="BV230" s="113" t="str">
        <f t="shared" si="431"/>
        <v/>
      </c>
      <c r="BW230" s="102" t="str">
        <f t="shared" si="432"/>
        <v/>
      </c>
      <c r="BX230" s="13"/>
      <c r="BY230" s="124">
        <f ca="1">IF($A$230="","",$A$230)</f>
        <v>84</v>
      </c>
      <c r="BZ230" s="40" t="str">
        <f ca="1">IF($B$230="","",$B$230)</f>
        <v>八十四</v>
      </c>
      <c r="CA230" s="29" t="str">
        <f t="shared" si="433"/>
        <v>　　　　．</v>
      </c>
      <c r="CB230" s="57" t="str">
        <f t="shared" si="434"/>
        <v>　　　　．</v>
      </c>
      <c r="CC230" s="57" t="str">
        <f t="shared" si="435"/>
        <v>　　　　．</v>
      </c>
      <c r="CD230" s="30" t="str">
        <f t="shared" si="436"/>
        <v>　　　　．</v>
      </c>
      <c r="CE230" s="13"/>
      <c r="CF230" s="124">
        <f ca="1">IF($A$230="","",$A$230)</f>
        <v>84</v>
      </c>
      <c r="CG230" s="40" t="str">
        <f ca="1">IF($B$230="","",$B$230)</f>
        <v>八十四</v>
      </c>
      <c r="CH230" s="105" t="str">
        <f t="shared" si="437"/>
        <v>年</v>
      </c>
      <c r="CI230" s="106" t="str">
        <f t="shared" si="438"/>
        <v>年</v>
      </c>
      <c r="CJ230" s="106" t="str">
        <f t="shared" si="439"/>
        <v>年</v>
      </c>
      <c r="CK230" s="106" t="str">
        <f t="shared" si="440"/>
        <v>年</v>
      </c>
      <c r="CL230" s="106" t="str">
        <f t="shared" si="441"/>
        <v>年</v>
      </c>
      <c r="CM230" s="106" t="str">
        <f t="shared" si="442"/>
        <v>年</v>
      </c>
      <c r="CN230" s="106" t="str">
        <f t="shared" si="443"/>
        <v>年</v>
      </c>
      <c r="CO230" s="106" t="str">
        <f t="shared" si="444"/>
        <v>年</v>
      </c>
      <c r="CP230" s="106" t="str">
        <f t="shared" si="445"/>
        <v>年</v>
      </c>
      <c r="CQ230" s="107" t="str">
        <f t="shared" si="446"/>
        <v>年</v>
      </c>
    </row>
    <row r="231" spans="1:95" ht="30" customHeight="1" x14ac:dyDescent="0.15">
      <c r="A231" s="124">
        <f ca="1">IF(AND(入力!$C$4&gt;8,OR(QUOTIENT(入力!$C$3,入力!$C$4)&gt;4,AND(QUOTIENT(入力!$C$3,入力!$C$4)&gt;3,MOD(入力!$C$3,入力!$C$4)&gt;8))),OFFSET(入力!E3,QUOTIENT(入力!$C$3,入力!$C$4)*8+IF(MOD(入力!$C$3,入力!$C$4)&lt;9,MOD(入力!$C$3,入力!$C$4),8)+4,),"")</f>
        <v>85</v>
      </c>
      <c r="B231" s="117" t="str">
        <f ca="1">IF(AND(入力!$C$4&gt;8,OR(QUOTIENT(入力!$C$3,入力!$C$4)&gt;4,AND(QUOTIENT(入力!$C$3,入力!$C$4)&gt;3,MOD(入力!$C$3,入力!$C$4)&gt;8))),OFFSET(入力!F3,QUOTIENT(入力!$C$3,入力!$C$4)*8+IF(MOD(入力!$C$3,入力!$C$4)&lt;9,MOD(入力!$C$3,入力!$C$4),8)+4,),"")</f>
        <v>八十五</v>
      </c>
      <c r="C231" s="27" t="str">
        <f t="shared" si="447"/>
        <v>　</v>
      </c>
      <c r="D231" s="28" t="str">
        <f t="shared" si="448"/>
        <v>　　　　　　年　　　月　　　日</v>
      </c>
      <c r="E231" s="29" t="str">
        <f t="shared" si="402"/>
        <v>　　　　．</v>
      </c>
      <c r="F231" s="30" t="str">
        <f t="shared" si="449"/>
        <v>　　　．</v>
      </c>
      <c r="G231" s="13"/>
      <c r="H231" s="124">
        <f ca="1">IF($A$231="","",$A$231)</f>
        <v>85</v>
      </c>
      <c r="I231" s="40" t="str">
        <f ca="1">IF($B$231="","",$B$231)</f>
        <v>八十五</v>
      </c>
      <c r="J231" s="234" t="str">
        <f t="shared" si="403"/>
        <v>WS ／ OH ／ OP ／ MB ／ S ／ L ／ R ／ RS</v>
      </c>
      <c r="K231" s="235"/>
      <c r="L231" s="29" t="str">
        <f t="shared" si="404"/>
        <v>　　　　．</v>
      </c>
      <c r="M231" s="30" t="str">
        <f t="shared" si="405"/>
        <v>　　　　．</v>
      </c>
      <c r="N231" s="13"/>
      <c r="O231" s="124">
        <f ca="1">IF($A$231="","",$A$231)</f>
        <v>85</v>
      </c>
      <c r="P231" s="40" t="str">
        <f ca="1">IF($B$231="","",$B$231)</f>
        <v>八十五</v>
      </c>
      <c r="Q231" s="45"/>
      <c r="R231" s="46" t="str">
        <f t="shared" si="406"/>
        <v>右　／　左　／　両</v>
      </c>
      <c r="S231" s="29" t="str">
        <f t="shared" si="407"/>
        <v>　　　　．</v>
      </c>
      <c r="T231" s="30" t="str">
        <f t="shared" si="408"/>
        <v>　　　　．</v>
      </c>
      <c r="U231" s="13"/>
      <c r="V231" s="124">
        <f ca="1">IF($A$231="","",$A$231)</f>
        <v>85</v>
      </c>
      <c r="W231" s="40" t="str">
        <f ca="1">IF($B$231="","",$B$231)</f>
        <v>八十五</v>
      </c>
      <c r="X231" s="29" t="str">
        <f t="shared" si="409"/>
        <v>　　　．</v>
      </c>
      <c r="Y231" s="57" t="str">
        <f t="shared" si="410"/>
        <v>　　　．</v>
      </c>
      <c r="Z231" s="57" t="str">
        <f t="shared" si="411"/>
        <v>　　　．</v>
      </c>
      <c r="AA231" s="30" t="str">
        <f t="shared" si="412"/>
        <v>　　　．</v>
      </c>
      <c r="AB231" s="13"/>
      <c r="AC231" s="124">
        <f ca="1">IF($A$231="","",$A$231)</f>
        <v>85</v>
      </c>
      <c r="AD231" s="40" t="str">
        <f ca="1">IF($B$231="","",$B$231)</f>
        <v>八十五</v>
      </c>
      <c r="AE231" s="293" t="str">
        <f t="shared" si="400"/>
        <v>　　．</v>
      </c>
      <c r="AF231" s="294"/>
      <c r="AG231" s="295" t="str">
        <f t="shared" si="401"/>
        <v>　　．</v>
      </c>
      <c r="AH231" s="296"/>
      <c r="AI231" s="13"/>
      <c r="AJ231" s="124">
        <f ca="1">IF($A$231="","",$A$231)</f>
        <v>85</v>
      </c>
      <c r="AK231" s="40" t="str">
        <f ca="1">IF($B$231="","",$B$231)</f>
        <v>八十五</v>
      </c>
      <c r="AL231" s="29" t="str">
        <f t="shared" si="413"/>
        <v/>
      </c>
      <c r="AM231" s="57" t="str">
        <f t="shared" si="414"/>
        <v/>
      </c>
      <c r="AN231" s="57" t="str">
        <f t="shared" si="415"/>
        <v/>
      </c>
      <c r="AO231" s="30" t="str">
        <f t="shared" si="416"/>
        <v/>
      </c>
      <c r="AP231" s="13"/>
      <c r="AQ231" s="124">
        <f ca="1">IF($A$231="","",$A$231)</f>
        <v>85</v>
      </c>
      <c r="AR231" s="40" t="str">
        <f ca="1">IF($B$231="","",$B$231)</f>
        <v>八十五</v>
      </c>
      <c r="AS231" s="29" t="str">
        <f t="shared" si="417"/>
        <v/>
      </c>
      <c r="AT231" s="57" t="str">
        <f t="shared" si="418"/>
        <v/>
      </c>
      <c r="AU231" s="57" t="str">
        <f t="shared" si="419"/>
        <v/>
      </c>
      <c r="AV231" s="30" t="str">
        <f t="shared" si="420"/>
        <v/>
      </c>
      <c r="AW231" s="13"/>
      <c r="AX231" s="124">
        <f ca="1">IF($A$231="","",$A$231)</f>
        <v>85</v>
      </c>
      <c r="AY231" s="40" t="str">
        <f ca="1">IF($B$231="","",$B$231)</f>
        <v>八十五</v>
      </c>
      <c r="AZ231" s="29" t="str">
        <f t="shared" si="421"/>
        <v>　　　　　　．</v>
      </c>
      <c r="BA231" s="102" t="str">
        <f t="shared" si="422"/>
        <v>　　　　　　．</v>
      </c>
      <c r="BB231" s="103"/>
      <c r="BC231" s="124">
        <f ca="1">IF($A$231="","",$A$231)</f>
        <v>85</v>
      </c>
      <c r="BD231" s="40" t="str">
        <f ca="1">IF($B$231="","",$B$231)</f>
        <v>八十五</v>
      </c>
      <c r="BE231" s="29" t="str">
        <f t="shared" si="423"/>
        <v>　　　　　　．</v>
      </c>
      <c r="BF231" s="102" t="str">
        <f t="shared" si="424"/>
        <v>　　　　　　．</v>
      </c>
      <c r="BG231" s="13"/>
      <c r="BH231" s="124">
        <f ca="1">IF($A$231="","",$A$231)</f>
        <v>85</v>
      </c>
      <c r="BI231" s="40" t="str">
        <f ca="1">IF($B$231="","",$B$231)</f>
        <v>八十五</v>
      </c>
      <c r="BJ231" s="29" t="str">
        <f t="shared" si="425"/>
        <v>　　　　．</v>
      </c>
      <c r="BK231" s="57" t="str">
        <f t="shared" si="426"/>
        <v>　　　　．</v>
      </c>
      <c r="BL231" s="57" t="str">
        <f t="shared" si="427"/>
        <v>　　　　．</v>
      </c>
      <c r="BM231" s="30" t="str">
        <f t="shared" si="428"/>
        <v>　　　　．</v>
      </c>
      <c r="BN231" s="13"/>
      <c r="BO231" s="124">
        <f ca="1">IF($A$231="","",$A$231)</f>
        <v>85</v>
      </c>
      <c r="BP231" s="40" t="str">
        <f ca="1">IF($B$231="","",$B$231)</f>
        <v>八十五</v>
      </c>
      <c r="BQ231" s="29" t="str">
        <f t="shared" si="429"/>
        <v>　　　　　　　　．</v>
      </c>
      <c r="BR231" s="30" t="str">
        <f t="shared" si="430"/>
        <v>　　　　　　　　．</v>
      </c>
      <c r="BS231" s="13"/>
      <c r="BT231" s="124">
        <f ca="1">IF($A$231="","",$A$231)</f>
        <v>85</v>
      </c>
      <c r="BU231" s="104" t="str">
        <f ca="1">IF($B$231="","",$B$231)</f>
        <v>八十五</v>
      </c>
      <c r="BV231" s="113" t="str">
        <f t="shared" si="431"/>
        <v/>
      </c>
      <c r="BW231" s="102" t="str">
        <f t="shared" si="432"/>
        <v/>
      </c>
      <c r="BX231" s="13"/>
      <c r="BY231" s="124">
        <f ca="1">IF($A$231="","",$A$231)</f>
        <v>85</v>
      </c>
      <c r="BZ231" s="40" t="str">
        <f ca="1">IF($B$231="","",$B$231)</f>
        <v>八十五</v>
      </c>
      <c r="CA231" s="29" t="str">
        <f t="shared" si="433"/>
        <v>　　　　．</v>
      </c>
      <c r="CB231" s="57" t="str">
        <f t="shared" si="434"/>
        <v>　　　　．</v>
      </c>
      <c r="CC231" s="57" t="str">
        <f t="shared" si="435"/>
        <v>　　　　．</v>
      </c>
      <c r="CD231" s="30" t="str">
        <f t="shared" si="436"/>
        <v>　　　　．</v>
      </c>
      <c r="CE231" s="13"/>
      <c r="CF231" s="124">
        <f ca="1">IF($A$231="","",$A$231)</f>
        <v>85</v>
      </c>
      <c r="CG231" s="40" t="str">
        <f ca="1">IF($B$231="","",$B$231)</f>
        <v>八十五</v>
      </c>
      <c r="CH231" s="105" t="str">
        <f t="shared" si="437"/>
        <v>年</v>
      </c>
      <c r="CI231" s="106" t="str">
        <f t="shared" si="438"/>
        <v>年</v>
      </c>
      <c r="CJ231" s="106" t="str">
        <f t="shared" si="439"/>
        <v>年</v>
      </c>
      <c r="CK231" s="106" t="str">
        <f t="shared" si="440"/>
        <v>年</v>
      </c>
      <c r="CL231" s="106" t="str">
        <f t="shared" si="441"/>
        <v>年</v>
      </c>
      <c r="CM231" s="106" t="str">
        <f t="shared" si="442"/>
        <v>年</v>
      </c>
      <c r="CN231" s="106" t="str">
        <f t="shared" si="443"/>
        <v>年</v>
      </c>
      <c r="CO231" s="106" t="str">
        <f t="shared" si="444"/>
        <v>年</v>
      </c>
      <c r="CP231" s="106" t="str">
        <f t="shared" si="445"/>
        <v>年</v>
      </c>
      <c r="CQ231" s="107" t="str">
        <f t="shared" si="446"/>
        <v>年</v>
      </c>
    </row>
    <row r="232" spans="1:95" ht="30" customHeight="1" x14ac:dyDescent="0.15">
      <c r="A232" s="124">
        <f ca="1">IF(AND(入力!$C$4&gt;8,OR(QUOTIENT(入力!$C$3,入力!$C$4)&gt;5,AND(QUOTIENT(入力!$C$3,入力!$C$4)&gt;4,MOD(入力!$C$3,入力!$C$4)&gt;8))),OFFSET(入力!E3,QUOTIENT(入力!$C$3,入力!$C$4)*8+IF(MOD(入力!$C$3,入力!$C$4)&lt;9,MOD(入力!$C$3,入力!$C$4),8)+5,),"")</f>
        <v>86</v>
      </c>
      <c r="B232" s="117" t="str">
        <f ca="1">IF(AND(入力!$C$4&gt;8,OR(QUOTIENT(入力!$C$3,入力!$C$4)&gt;5,AND(QUOTIENT(入力!$C$3,入力!$C$4)&gt;4,MOD(入力!$C$3,入力!$C$4)&gt;8))),OFFSET(入力!F3,QUOTIENT(入力!$C$3,入力!$C$4)*8+IF(MOD(入力!$C$3,入力!$C$4)&lt;9,MOD(入力!$C$3,入力!$C$4),8)+5,),"")</f>
        <v>八十六</v>
      </c>
      <c r="C232" s="27" t="str">
        <f t="shared" si="447"/>
        <v>　</v>
      </c>
      <c r="D232" s="28" t="str">
        <f t="shared" si="448"/>
        <v>　　　　　　年　　　月　　　日</v>
      </c>
      <c r="E232" s="29" t="str">
        <f t="shared" si="402"/>
        <v>　　　　．</v>
      </c>
      <c r="F232" s="30" t="str">
        <f t="shared" si="449"/>
        <v>　　　．</v>
      </c>
      <c r="G232" s="13"/>
      <c r="H232" s="124">
        <f ca="1">IF($A$232="","",$A$232)</f>
        <v>86</v>
      </c>
      <c r="I232" s="117" t="str">
        <f ca="1">IF($B$232="","",$B$232)</f>
        <v>八十六</v>
      </c>
      <c r="J232" s="234" t="str">
        <f t="shared" si="403"/>
        <v>WS ／ OH ／ OP ／ MB ／ S ／ L ／ R ／ RS</v>
      </c>
      <c r="K232" s="235"/>
      <c r="L232" s="29" t="str">
        <f t="shared" si="404"/>
        <v>　　　　．</v>
      </c>
      <c r="M232" s="30" t="str">
        <f t="shared" si="405"/>
        <v>　　　　．</v>
      </c>
      <c r="N232" s="13"/>
      <c r="O232" s="124">
        <f ca="1">IF($A$232="","",$A$232)</f>
        <v>86</v>
      </c>
      <c r="P232" s="117" t="str">
        <f ca="1">IF($B$232="","",$B$232)</f>
        <v>八十六</v>
      </c>
      <c r="Q232" s="45"/>
      <c r="R232" s="46" t="str">
        <f t="shared" si="406"/>
        <v>右　／　左　／　両</v>
      </c>
      <c r="S232" s="29" t="str">
        <f t="shared" si="407"/>
        <v>　　　　．</v>
      </c>
      <c r="T232" s="30" t="str">
        <f t="shared" si="408"/>
        <v>　　　　．</v>
      </c>
      <c r="U232" s="13"/>
      <c r="V232" s="124">
        <f ca="1">IF($A$232="","",$A$232)</f>
        <v>86</v>
      </c>
      <c r="W232" s="117" t="str">
        <f ca="1">IF($B$232="","",$B$232)</f>
        <v>八十六</v>
      </c>
      <c r="X232" s="29" t="str">
        <f t="shared" si="409"/>
        <v>　　　．</v>
      </c>
      <c r="Y232" s="57" t="str">
        <f t="shared" si="410"/>
        <v>　　　．</v>
      </c>
      <c r="Z232" s="57" t="str">
        <f t="shared" si="411"/>
        <v>　　　．</v>
      </c>
      <c r="AA232" s="30" t="str">
        <f t="shared" si="412"/>
        <v>　　　．</v>
      </c>
      <c r="AB232" s="13"/>
      <c r="AC232" s="124">
        <f ca="1">IF($A$232="","",$A$232)</f>
        <v>86</v>
      </c>
      <c r="AD232" s="117" t="str">
        <f ca="1">IF($B$232="","",$B$232)</f>
        <v>八十六</v>
      </c>
      <c r="AE232" s="293" t="str">
        <f t="shared" si="400"/>
        <v>　　．</v>
      </c>
      <c r="AF232" s="294"/>
      <c r="AG232" s="295" t="str">
        <f t="shared" si="401"/>
        <v>　　．</v>
      </c>
      <c r="AH232" s="296"/>
      <c r="AI232" s="13"/>
      <c r="AJ232" s="124">
        <f ca="1">IF($A$232="","",$A$232)</f>
        <v>86</v>
      </c>
      <c r="AK232" s="117" t="str">
        <f ca="1">IF($B$232="","",$B$232)</f>
        <v>八十六</v>
      </c>
      <c r="AL232" s="29" t="str">
        <f t="shared" si="413"/>
        <v/>
      </c>
      <c r="AM232" s="57" t="str">
        <f t="shared" si="414"/>
        <v/>
      </c>
      <c r="AN232" s="57" t="str">
        <f t="shared" si="415"/>
        <v/>
      </c>
      <c r="AO232" s="30" t="str">
        <f t="shared" si="416"/>
        <v/>
      </c>
      <c r="AP232" s="13"/>
      <c r="AQ232" s="124">
        <f ca="1">IF($A$232="","",$A$232)</f>
        <v>86</v>
      </c>
      <c r="AR232" s="117" t="str">
        <f ca="1">IF($B$232="","",$B$232)</f>
        <v>八十六</v>
      </c>
      <c r="AS232" s="29" t="str">
        <f t="shared" si="417"/>
        <v/>
      </c>
      <c r="AT232" s="57" t="str">
        <f t="shared" si="418"/>
        <v/>
      </c>
      <c r="AU232" s="57" t="str">
        <f t="shared" si="419"/>
        <v/>
      </c>
      <c r="AV232" s="30" t="str">
        <f t="shared" si="420"/>
        <v/>
      </c>
      <c r="AW232" s="13"/>
      <c r="AX232" s="124">
        <f ca="1">IF($A$232="","",$A$232)</f>
        <v>86</v>
      </c>
      <c r="AY232" s="117" t="str">
        <f ca="1">IF($B$232="","",$B$232)</f>
        <v>八十六</v>
      </c>
      <c r="AZ232" s="29" t="str">
        <f t="shared" si="421"/>
        <v>　　　　　　．</v>
      </c>
      <c r="BA232" s="102" t="str">
        <f t="shared" si="422"/>
        <v>　　　　　　．</v>
      </c>
      <c r="BB232" s="103"/>
      <c r="BC232" s="124">
        <f ca="1">IF($A$232="","",$A$232)</f>
        <v>86</v>
      </c>
      <c r="BD232" s="117" t="str">
        <f ca="1">IF($B$232="","",$B$232)</f>
        <v>八十六</v>
      </c>
      <c r="BE232" s="29" t="str">
        <f t="shared" si="423"/>
        <v>　　　　　　．</v>
      </c>
      <c r="BF232" s="102" t="str">
        <f t="shared" si="424"/>
        <v>　　　　　　．</v>
      </c>
      <c r="BG232" s="13"/>
      <c r="BH232" s="124">
        <f ca="1">IF($A$232="","",$A$232)</f>
        <v>86</v>
      </c>
      <c r="BI232" s="117" t="str">
        <f ca="1">IF($B$232="","",$B$232)</f>
        <v>八十六</v>
      </c>
      <c r="BJ232" s="29" t="str">
        <f t="shared" si="425"/>
        <v>　　　　．</v>
      </c>
      <c r="BK232" s="57" t="str">
        <f t="shared" si="426"/>
        <v>　　　　．</v>
      </c>
      <c r="BL232" s="57" t="str">
        <f t="shared" si="427"/>
        <v>　　　　．</v>
      </c>
      <c r="BM232" s="30" t="str">
        <f t="shared" si="428"/>
        <v>　　　　．</v>
      </c>
      <c r="BN232" s="13"/>
      <c r="BO232" s="124">
        <f ca="1">IF($A$232="","",$A$232)</f>
        <v>86</v>
      </c>
      <c r="BP232" s="117" t="str">
        <f ca="1">IF($B$232="","",$B$232)</f>
        <v>八十六</v>
      </c>
      <c r="BQ232" s="29" t="str">
        <f t="shared" si="429"/>
        <v>　　　　　　　　．</v>
      </c>
      <c r="BR232" s="30" t="str">
        <f t="shared" si="430"/>
        <v>　　　　　　　　．</v>
      </c>
      <c r="BS232" s="13"/>
      <c r="BT232" s="124">
        <f ca="1">IF($A$232="","",$A$232)</f>
        <v>86</v>
      </c>
      <c r="BU232" s="118" t="str">
        <f ca="1">IF($B$232="","",$B$232)</f>
        <v>八十六</v>
      </c>
      <c r="BV232" s="113" t="str">
        <f t="shared" si="431"/>
        <v/>
      </c>
      <c r="BW232" s="102" t="str">
        <f t="shared" si="432"/>
        <v/>
      </c>
      <c r="BX232" s="13"/>
      <c r="BY232" s="124">
        <f ca="1">IF($A$232="","",$A$232)</f>
        <v>86</v>
      </c>
      <c r="BZ232" s="117" t="str">
        <f ca="1">IF($B$232="","",$B$232)</f>
        <v>八十六</v>
      </c>
      <c r="CA232" s="29" t="str">
        <f t="shared" si="433"/>
        <v>　　　　．</v>
      </c>
      <c r="CB232" s="57" t="str">
        <f t="shared" si="434"/>
        <v>　　　　．</v>
      </c>
      <c r="CC232" s="57" t="str">
        <f t="shared" si="435"/>
        <v>　　　　．</v>
      </c>
      <c r="CD232" s="30" t="str">
        <f t="shared" si="436"/>
        <v>　　　　．</v>
      </c>
      <c r="CE232" s="13"/>
      <c r="CF232" s="124">
        <f ca="1">IF($A$232="","",$A$232)</f>
        <v>86</v>
      </c>
      <c r="CG232" s="117" t="str">
        <f ca="1">IF($B$232="","",$B$232)</f>
        <v>八十六</v>
      </c>
      <c r="CH232" s="105" t="str">
        <f t="shared" si="437"/>
        <v>年</v>
      </c>
      <c r="CI232" s="106" t="str">
        <f t="shared" si="438"/>
        <v>年</v>
      </c>
      <c r="CJ232" s="106" t="str">
        <f t="shared" si="439"/>
        <v>年</v>
      </c>
      <c r="CK232" s="106" t="str">
        <f t="shared" si="440"/>
        <v>年</v>
      </c>
      <c r="CL232" s="106" t="str">
        <f t="shared" si="441"/>
        <v>年</v>
      </c>
      <c r="CM232" s="106" t="str">
        <f t="shared" si="442"/>
        <v>年</v>
      </c>
      <c r="CN232" s="106" t="str">
        <f t="shared" si="443"/>
        <v>年</v>
      </c>
      <c r="CO232" s="106" t="str">
        <f t="shared" si="444"/>
        <v>年</v>
      </c>
      <c r="CP232" s="106" t="str">
        <f t="shared" si="445"/>
        <v>年</v>
      </c>
      <c r="CQ232" s="107" t="str">
        <f t="shared" si="446"/>
        <v>年</v>
      </c>
    </row>
    <row r="233" spans="1:95" ht="30" customHeight="1" x14ac:dyDescent="0.15">
      <c r="A233" s="124">
        <f ca="1">IF(AND(入力!$C$4&gt;8,OR(QUOTIENT(入力!$C$3,入力!$C$4)&gt;6,AND(QUOTIENT(入力!$C$3,入力!$C$4)&gt;5,MOD(入力!$C$3,入力!$C$4)&gt;8))),OFFSET(入力!E3,QUOTIENT(入力!$C$3,入力!$C$4)*8+IF(MOD(入力!$C$3,入力!$C$4)&lt;9,MOD(入力!$C$3,入力!$C$4),8)+6,),"")</f>
        <v>87</v>
      </c>
      <c r="B233" s="117" t="str">
        <f ca="1">IF(AND(入力!$C$4&gt;8,OR(QUOTIENT(入力!$C$3,入力!$C$4)&gt;6,AND(QUOTIENT(入力!$C$3,入力!$C$4)&gt;5,MOD(入力!$C$3,入力!$C$4)&gt;8))),OFFSET(入力!F3,QUOTIENT(入力!$C$3,入力!$C$4)*8+IF(MOD(入力!$C$3,入力!$C$4)&lt;9,MOD(入力!$C$3,入力!$C$4),8)+6,),"")</f>
        <v>八十七</v>
      </c>
      <c r="C233" s="27" t="str">
        <f t="shared" si="447"/>
        <v>　</v>
      </c>
      <c r="D233" s="28" t="str">
        <f t="shared" si="448"/>
        <v>　　　　　　年　　　月　　　日</v>
      </c>
      <c r="E233" s="29" t="str">
        <f t="shared" si="402"/>
        <v>　　　　．</v>
      </c>
      <c r="F233" s="30" t="str">
        <f t="shared" si="449"/>
        <v>　　　．</v>
      </c>
      <c r="G233" s="13"/>
      <c r="H233" s="124">
        <f ca="1">IF($A$233="","",$A$233)</f>
        <v>87</v>
      </c>
      <c r="I233" s="117" t="str">
        <f ca="1">IF($B$233="","",$B$233)</f>
        <v>八十七</v>
      </c>
      <c r="J233" s="234" t="str">
        <f t="shared" si="403"/>
        <v>WS ／ OH ／ OP ／ MB ／ S ／ L ／ R ／ RS</v>
      </c>
      <c r="K233" s="235"/>
      <c r="L233" s="29" t="str">
        <f t="shared" si="404"/>
        <v>　　　　．</v>
      </c>
      <c r="M233" s="30" t="str">
        <f t="shared" si="405"/>
        <v>　　　　．</v>
      </c>
      <c r="N233" s="13"/>
      <c r="O233" s="124">
        <f ca="1">IF($A$233="","",$A$233)</f>
        <v>87</v>
      </c>
      <c r="P233" s="117" t="str">
        <f ca="1">IF($B$233="","",$B$233)</f>
        <v>八十七</v>
      </c>
      <c r="Q233" s="45"/>
      <c r="R233" s="46" t="str">
        <f t="shared" si="406"/>
        <v>右　／　左　／　両</v>
      </c>
      <c r="S233" s="29" t="str">
        <f t="shared" si="407"/>
        <v>　　　　．</v>
      </c>
      <c r="T233" s="30" t="str">
        <f t="shared" si="408"/>
        <v>　　　　．</v>
      </c>
      <c r="U233" s="13"/>
      <c r="V233" s="124">
        <f ca="1">IF($A$233="","",$A$233)</f>
        <v>87</v>
      </c>
      <c r="W233" s="117" t="str">
        <f ca="1">IF($B$233="","",$B$233)</f>
        <v>八十七</v>
      </c>
      <c r="X233" s="29" t="str">
        <f t="shared" si="409"/>
        <v>　　　．</v>
      </c>
      <c r="Y233" s="57" t="str">
        <f t="shared" si="410"/>
        <v>　　　．</v>
      </c>
      <c r="Z233" s="57" t="str">
        <f t="shared" si="411"/>
        <v>　　　．</v>
      </c>
      <c r="AA233" s="30" t="str">
        <f t="shared" si="412"/>
        <v>　　　．</v>
      </c>
      <c r="AB233" s="13"/>
      <c r="AC233" s="124">
        <f ca="1">IF($A$233="","",$A$233)</f>
        <v>87</v>
      </c>
      <c r="AD233" s="117" t="str">
        <f ca="1">IF($B$233="","",$B$233)</f>
        <v>八十七</v>
      </c>
      <c r="AE233" s="293" t="str">
        <f t="shared" si="400"/>
        <v>　　．</v>
      </c>
      <c r="AF233" s="294"/>
      <c r="AG233" s="295" t="str">
        <f t="shared" si="401"/>
        <v>　　．</v>
      </c>
      <c r="AH233" s="296"/>
      <c r="AI233" s="13"/>
      <c r="AJ233" s="124">
        <f ca="1">IF($A$233="","",$A$233)</f>
        <v>87</v>
      </c>
      <c r="AK233" s="117" t="str">
        <f ca="1">IF($B$233="","",$B$233)</f>
        <v>八十七</v>
      </c>
      <c r="AL233" s="29" t="str">
        <f t="shared" si="413"/>
        <v/>
      </c>
      <c r="AM233" s="57" t="str">
        <f t="shared" si="414"/>
        <v/>
      </c>
      <c r="AN233" s="57" t="str">
        <f t="shared" si="415"/>
        <v/>
      </c>
      <c r="AO233" s="30" t="str">
        <f t="shared" si="416"/>
        <v/>
      </c>
      <c r="AP233" s="13"/>
      <c r="AQ233" s="124">
        <f ca="1">IF($A$233="","",$A$233)</f>
        <v>87</v>
      </c>
      <c r="AR233" s="117" t="str">
        <f ca="1">IF($B$233="","",$B$233)</f>
        <v>八十七</v>
      </c>
      <c r="AS233" s="29" t="str">
        <f t="shared" si="417"/>
        <v/>
      </c>
      <c r="AT233" s="57" t="str">
        <f t="shared" si="418"/>
        <v/>
      </c>
      <c r="AU233" s="57" t="str">
        <f t="shared" si="419"/>
        <v/>
      </c>
      <c r="AV233" s="30" t="str">
        <f t="shared" si="420"/>
        <v/>
      </c>
      <c r="AW233" s="13"/>
      <c r="AX233" s="124">
        <f ca="1">IF($A$233="","",$A$233)</f>
        <v>87</v>
      </c>
      <c r="AY233" s="117" t="str">
        <f ca="1">IF($B$233="","",$B$233)</f>
        <v>八十七</v>
      </c>
      <c r="AZ233" s="29" t="str">
        <f t="shared" si="421"/>
        <v>　　　　　　．</v>
      </c>
      <c r="BA233" s="102" t="str">
        <f t="shared" si="422"/>
        <v>　　　　　　．</v>
      </c>
      <c r="BB233" s="103"/>
      <c r="BC233" s="124">
        <f ca="1">IF($A$233="","",$A$233)</f>
        <v>87</v>
      </c>
      <c r="BD233" s="117" t="str">
        <f ca="1">IF($B$233="","",$B$233)</f>
        <v>八十七</v>
      </c>
      <c r="BE233" s="29" t="str">
        <f t="shared" si="423"/>
        <v>　　　　　　．</v>
      </c>
      <c r="BF233" s="102" t="str">
        <f t="shared" si="424"/>
        <v>　　　　　　．</v>
      </c>
      <c r="BG233" s="13"/>
      <c r="BH233" s="124">
        <f ca="1">IF($A$233="","",$A$233)</f>
        <v>87</v>
      </c>
      <c r="BI233" s="117" t="str">
        <f ca="1">IF($B$233="","",$B$233)</f>
        <v>八十七</v>
      </c>
      <c r="BJ233" s="29" t="str">
        <f t="shared" si="425"/>
        <v>　　　　．</v>
      </c>
      <c r="BK233" s="57" t="str">
        <f t="shared" si="426"/>
        <v>　　　　．</v>
      </c>
      <c r="BL233" s="57" t="str">
        <f t="shared" si="427"/>
        <v>　　　　．</v>
      </c>
      <c r="BM233" s="30" t="str">
        <f t="shared" si="428"/>
        <v>　　　　．</v>
      </c>
      <c r="BN233" s="13"/>
      <c r="BO233" s="124">
        <f ca="1">IF($A$233="","",$A$233)</f>
        <v>87</v>
      </c>
      <c r="BP233" s="117" t="str">
        <f ca="1">IF($B$233="","",$B$233)</f>
        <v>八十七</v>
      </c>
      <c r="BQ233" s="29" t="str">
        <f t="shared" si="429"/>
        <v>　　　　　　　　．</v>
      </c>
      <c r="BR233" s="30" t="str">
        <f t="shared" si="430"/>
        <v>　　　　　　　　．</v>
      </c>
      <c r="BS233" s="13"/>
      <c r="BT233" s="124">
        <f ca="1">IF($A$233="","",$A$233)</f>
        <v>87</v>
      </c>
      <c r="BU233" s="118" t="str">
        <f ca="1">IF($B$233="","",$B$233)</f>
        <v>八十七</v>
      </c>
      <c r="BV233" s="29" t="str">
        <f t="shared" si="431"/>
        <v/>
      </c>
      <c r="BW233" s="102" t="str">
        <f t="shared" si="432"/>
        <v/>
      </c>
      <c r="BX233" s="13"/>
      <c r="BY233" s="124">
        <f ca="1">IF($A$233="","",$A$233)</f>
        <v>87</v>
      </c>
      <c r="BZ233" s="117" t="str">
        <f ca="1">IF($B$233="","",$B$233)</f>
        <v>八十七</v>
      </c>
      <c r="CA233" s="29" t="str">
        <f t="shared" si="433"/>
        <v>　　　　．</v>
      </c>
      <c r="CB233" s="57" t="str">
        <f t="shared" si="434"/>
        <v>　　　　．</v>
      </c>
      <c r="CC233" s="57" t="str">
        <f t="shared" si="435"/>
        <v>　　　　．</v>
      </c>
      <c r="CD233" s="30" t="str">
        <f t="shared" si="436"/>
        <v>　　　　．</v>
      </c>
      <c r="CE233" s="13"/>
      <c r="CF233" s="124">
        <f ca="1">IF($A$233="","",$A$233)</f>
        <v>87</v>
      </c>
      <c r="CG233" s="117" t="str">
        <f ca="1">IF($B$233="","",$B$233)</f>
        <v>八十七</v>
      </c>
      <c r="CH233" s="105" t="str">
        <f t="shared" si="437"/>
        <v>年</v>
      </c>
      <c r="CI233" s="106" t="str">
        <f t="shared" si="438"/>
        <v>年</v>
      </c>
      <c r="CJ233" s="106" t="str">
        <f t="shared" si="439"/>
        <v>年</v>
      </c>
      <c r="CK233" s="106" t="str">
        <f t="shared" si="440"/>
        <v>年</v>
      </c>
      <c r="CL233" s="106" t="str">
        <f t="shared" si="441"/>
        <v>年</v>
      </c>
      <c r="CM233" s="106" t="str">
        <f t="shared" si="442"/>
        <v>年</v>
      </c>
      <c r="CN233" s="106" t="str">
        <f t="shared" si="443"/>
        <v>年</v>
      </c>
      <c r="CO233" s="106" t="str">
        <f t="shared" si="444"/>
        <v>年</v>
      </c>
      <c r="CP233" s="106" t="str">
        <f t="shared" si="445"/>
        <v>年</v>
      </c>
      <c r="CQ233" s="107" t="str">
        <f t="shared" si="446"/>
        <v>年</v>
      </c>
    </row>
    <row r="234" spans="1:95" ht="30" customHeight="1" x14ac:dyDescent="0.15">
      <c r="A234" s="124">
        <f ca="1">IF(AND(入力!$C$4&gt;8,OR(QUOTIENT(入力!$C$3,入力!$C$4)&gt;7,AND(QUOTIENT(入力!$C$3,入力!$C$4)&gt;6,MOD(入力!$C$3,入力!$C$4)&gt;8))),OFFSET(入力!E3,QUOTIENT(入力!$C$3,入力!$C$4)*8+IF(MOD(入力!$C$3,入力!$C$4)&lt;9,MOD(入力!$C$3,入力!$C$4),8)+7,),"")</f>
        <v>88</v>
      </c>
      <c r="B234" s="31" t="str">
        <f ca="1">IF(AND(入力!$C$4&gt;8,OR(QUOTIENT(入力!$C$3,入力!$C$4)&gt;7,AND(QUOTIENT(入力!$C$3,入力!$C$4)&gt;6,MOD(入力!$C$3,入力!$C$4)&gt;8))),OFFSET(入力!F3,QUOTIENT(入力!$C$3,入力!$C$4)*8+IF(MOD(入力!$C$3,入力!$C$4)&lt;9,MOD(入力!$C$3,入力!$C$4),8)+7,),"")</f>
        <v>八十八</v>
      </c>
      <c r="C234" s="27" t="str">
        <f t="shared" si="447"/>
        <v>　</v>
      </c>
      <c r="D234" s="28" t="str">
        <f t="shared" si="448"/>
        <v>　　　　　　年　　　月　　　日</v>
      </c>
      <c r="E234" s="29" t="str">
        <f t="shared" si="402"/>
        <v>　　　　．</v>
      </c>
      <c r="F234" s="30" t="str">
        <f t="shared" si="449"/>
        <v>　　　．</v>
      </c>
      <c r="G234" s="13"/>
      <c r="H234" s="124">
        <f ca="1">IF($A$234="","",$A$234)</f>
        <v>88</v>
      </c>
      <c r="I234" s="31" t="str">
        <f ca="1">IF($B$234="","",$B$234)</f>
        <v>八十八</v>
      </c>
      <c r="J234" s="234" t="str">
        <f t="shared" si="403"/>
        <v>WS ／ OH ／ OP ／ MB ／ S ／ L ／ R ／ RS</v>
      </c>
      <c r="K234" s="235"/>
      <c r="L234" s="29" t="str">
        <f t="shared" si="404"/>
        <v>　　　　．</v>
      </c>
      <c r="M234" s="30" t="str">
        <f t="shared" si="405"/>
        <v>　　　　．</v>
      </c>
      <c r="N234" s="13"/>
      <c r="O234" s="124">
        <f ca="1">IF($A$234="","",$A$234)</f>
        <v>88</v>
      </c>
      <c r="P234" s="31" t="str">
        <f ca="1">IF($B$234="","",$B$234)</f>
        <v>八十八</v>
      </c>
      <c r="Q234" s="45"/>
      <c r="R234" s="46" t="str">
        <f t="shared" si="406"/>
        <v>右　／　左　／　両</v>
      </c>
      <c r="S234" s="29" t="str">
        <f t="shared" si="407"/>
        <v>　　　　．</v>
      </c>
      <c r="T234" s="30" t="str">
        <f t="shared" si="408"/>
        <v>　　　　．</v>
      </c>
      <c r="U234" s="13"/>
      <c r="V234" s="124">
        <f ca="1">IF($A$234="","",$A$234)</f>
        <v>88</v>
      </c>
      <c r="W234" s="31" t="str">
        <f ca="1">IF($B$234="","",$B$234)</f>
        <v>八十八</v>
      </c>
      <c r="X234" s="29" t="str">
        <f t="shared" si="409"/>
        <v>　　　．</v>
      </c>
      <c r="Y234" s="57" t="str">
        <f t="shared" si="410"/>
        <v>　　　．</v>
      </c>
      <c r="Z234" s="57" t="str">
        <f t="shared" si="411"/>
        <v>　　　．</v>
      </c>
      <c r="AA234" s="30" t="str">
        <f t="shared" si="412"/>
        <v>　　　．</v>
      </c>
      <c r="AB234" s="13"/>
      <c r="AC234" s="124">
        <f ca="1">IF($A$234="","",$A$234)</f>
        <v>88</v>
      </c>
      <c r="AD234" s="31" t="str">
        <f ca="1">IF($B$234="","",$B$234)</f>
        <v>八十八</v>
      </c>
      <c r="AE234" s="293" t="str">
        <f t="shared" si="400"/>
        <v>　　．</v>
      </c>
      <c r="AF234" s="294"/>
      <c r="AG234" s="295" t="str">
        <f t="shared" si="401"/>
        <v>　　．</v>
      </c>
      <c r="AH234" s="296"/>
      <c r="AI234" s="13"/>
      <c r="AJ234" s="124">
        <f ca="1">IF($A$234="","",$A$234)</f>
        <v>88</v>
      </c>
      <c r="AK234" s="31" t="str">
        <f ca="1">IF($B$234="","",$B$234)</f>
        <v>八十八</v>
      </c>
      <c r="AL234" s="29" t="str">
        <f t="shared" si="413"/>
        <v/>
      </c>
      <c r="AM234" s="57" t="str">
        <f t="shared" si="414"/>
        <v/>
      </c>
      <c r="AN234" s="57" t="str">
        <f t="shared" si="415"/>
        <v/>
      </c>
      <c r="AO234" s="30" t="str">
        <f t="shared" si="416"/>
        <v/>
      </c>
      <c r="AP234" s="13"/>
      <c r="AQ234" s="124">
        <f ca="1">IF($A$234="","",$A$234)</f>
        <v>88</v>
      </c>
      <c r="AR234" s="31" t="str">
        <f ca="1">IF($B$234="","",$B$234)</f>
        <v>八十八</v>
      </c>
      <c r="AS234" s="29" t="str">
        <f t="shared" si="417"/>
        <v/>
      </c>
      <c r="AT234" s="57" t="str">
        <f t="shared" si="418"/>
        <v/>
      </c>
      <c r="AU234" s="57" t="str">
        <f t="shared" si="419"/>
        <v/>
      </c>
      <c r="AV234" s="30" t="str">
        <f t="shared" si="420"/>
        <v/>
      </c>
      <c r="AW234" s="13"/>
      <c r="AX234" s="124">
        <f ca="1">IF($A$234="","",$A$234)</f>
        <v>88</v>
      </c>
      <c r="AY234" s="31" t="str">
        <f ca="1">IF($B$234="","",$B$234)</f>
        <v>八十八</v>
      </c>
      <c r="AZ234" s="29" t="str">
        <f t="shared" si="421"/>
        <v>　　　　　　．</v>
      </c>
      <c r="BA234" s="102" t="str">
        <f t="shared" si="422"/>
        <v>　　　　　　．</v>
      </c>
      <c r="BB234" s="103"/>
      <c r="BC234" s="124">
        <f ca="1">IF($A$234="","",$A$234)</f>
        <v>88</v>
      </c>
      <c r="BD234" s="31" t="str">
        <f ca="1">IF($B$234="","",$B$234)</f>
        <v>八十八</v>
      </c>
      <c r="BE234" s="29" t="str">
        <f t="shared" si="423"/>
        <v>　　　　　　．</v>
      </c>
      <c r="BF234" s="102" t="str">
        <f t="shared" si="424"/>
        <v>　　　　　　．</v>
      </c>
      <c r="BG234" s="13"/>
      <c r="BH234" s="124">
        <f ca="1">IF($A$234="","",$A$234)</f>
        <v>88</v>
      </c>
      <c r="BI234" s="31" t="str">
        <f ca="1">IF($B$234="","",$B$234)</f>
        <v>八十八</v>
      </c>
      <c r="BJ234" s="29" t="str">
        <f t="shared" si="425"/>
        <v>　　　　．</v>
      </c>
      <c r="BK234" s="57" t="str">
        <f t="shared" si="426"/>
        <v>　　　　．</v>
      </c>
      <c r="BL234" s="57" t="str">
        <f t="shared" si="427"/>
        <v>　　　　．</v>
      </c>
      <c r="BM234" s="30" t="str">
        <f t="shared" si="428"/>
        <v>　　　　．</v>
      </c>
      <c r="BN234" s="13"/>
      <c r="BO234" s="124">
        <f ca="1">IF($A$234="","",$A$234)</f>
        <v>88</v>
      </c>
      <c r="BP234" s="31" t="str">
        <f ca="1">IF($B$234="","",$B$234)</f>
        <v>八十八</v>
      </c>
      <c r="BQ234" s="29" t="str">
        <f t="shared" si="429"/>
        <v>　　　　　　　　．</v>
      </c>
      <c r="BR234" s="30" t="str">
        <f t="shared" si="430"/>
        <v>　　　　　　　　．</v>
      </c>
      <c r="BS234" s="13"/>
      <c r="BT234" s="124">
        <f ca="1">IF($A$234="","",$A$234)</f>
        <v>88</v>
      </c>
      <c r="BU234" s="114" t="str">
        <f ca="1">IF($B$234="","",$B$234)</f>
        <v>八十八</v>
      </c>
      <c r="BV234" s="113" t="str">
        <f t="shared" si="431"/>
        <v/>
      </c>
      <c r="BW234" s="102" t="str">
        <f t="shared" si="432"/>
        <v/>
      </c>
      <c r="BX234" s="13"/>
      <c r="BY234" s="124">
        <f ca="1">IF($A$234="","",$A$234)</f>
        <v>88</v>
      </c>
      <c r="BZ234" s="31" t="str">
        <f ca="1">IF($B$234="","",$B$234)</f>
        <v>八十八</v>
      </c>
      <c r="CA234" s="29" t="str">
        <f t="shared" si="433"/>
        <v>　　　　．</v>
      </c>
      <c r="CB234" s="57" t="str">
        <f t="shared" si="434"/>
        <v>　　　　．</v>
      </c>
      <c r="CC234" s="57" t="str">
        <f t="shared" si="435"/>
        <v>　　　　．</v>
      </c>
      <c r="CD234" s="30" t="str">
        <f t="shared" si="436"/>
        <v>　　　　．</v>
      </c>
      <c r="CE234" s="13"/>
      <c r="CF234" s="124">
        <f ca="1">IF($A$234="","",$A$234)</f>
        <v>88</v>
      </c>
      <c r="CG234" s="31" t="str">
        <f ca="1">IF($B$234="","",$B$234)</f>
        <v>八十八</v>
      </c>
      <c r="CH234" s="105" t="str">
        <f t="shared" si="437"/>
        <v>年</v>
      </c>
      <c r="CI234" s="106" t="str">
        <f t="shared" si="438"/>
        <v>年</v>
      </c>
      <c r="CJ234" s="106" t="str">
        <f t="shared" si="439"/>
        <v>年</v>
      </c>
      <c r="CK234" s="106" t="str">
        <f t="shared" si="440"/>
        <v>年</v>
      </c>
      <c r="CL234" s="106" t="str">
        <f t="shared" si="441"/>
        <v>年</v>
      </c>
      <c r="CM234" s="106" t="str">
        <f t="shared" si="442"/>
        <v>年</v>
      </c>
      <c r="CN234" s="106" t="str">
        <f t="shared" si="443"/>
        <v>年</v>
      </c>
      <c r="CO234" s="106" t="str">
        <f t="shared" si="444"/>
        <v>年</v>
      </c>
      <c r="CP234" s="106" t="str">
        <f t="shared" si="445"/>
        <v>年</v>
      </c>
      <c r="CQ234" s="107" t="str">
        <f t="shared" si="446"/>
        <v>年</v>
      </c>
    </row>
    <row r="235" spans="1:95" ht="30" customHeight="1" x14ac:dyDescent="0.15">
      <c r="A235" s="124">
        <f ca="1">IF(AND(入力!$C$4&gt;8,OR(QUOTIENT(入力!$C$3,入力!$C$4)&gt;8,AND(QUOTIENT(入力!$C$3,入力!$C$4)&gt;7,MOD(入力!$C$3,入力!$C$4)&gt;8))),OFFSET(入力!E3,QUOTIENT(入力!$C$3,入力!$C$4)*8+IF(MOD(入力!$C$3,入力!$C$4)&lt;9,MOD(入力!$C$3,入力!$C$4),8)+8,),"")</f>
        <v>89</v>
      </c>
      <c r="B235" s="31" t="str">
        <f ca="1">IF(AND(入力!$C$4&gt;8,OR(QUOTIENT(入力!$C$3,入力!$C$4)&gt;8,AND(QUOTIENT(入力!$C$3,入力!$C$4)&gt;7,MOD(入力!$C$3,入力!$C$4)&gt;8))),OFFSET(入力!F3,QUOTIENT(入力!$C$3,入力!$C$4)*8+IF(MOD(入力!$C$3,入力!$C$4)&lt;9,MOD(入力!$C$3,入力!$C$4),8)+8,),"")</f>
        <v>八十九</v>
      </c>
      <c r="C235" s="27" t="str">
        <f t="shared" si="447"/>
        <v>　</v>
      </c>
      <c r="D235" s="28" t="str">
        <f t="shared" si="448"/>
        <v>　　　　　　年　　　月　　　日</v>
      </c>
      <c r="E235" s="29" t="str">
        <f t="shared" si="402"/>
        <v>　　　　．</v>
      </c>
      <c r="F235" s="30" t="str">
        <f t="shared" si="449"/>
        <v>　　　．</v>
      </c>
      <c r="G235" s="13"/>
      <c r="H235" s="124">
        <f ca="1">IF($A$235="","",$A$235)</f>
        <v>89</v>
      </c>
      <c r="I235" s="27" t="str">
        <f ca="1">IF($B$235="","",$B$235)</f>
        <v>八十九</v>
      </c>
      <c r="J235" s="234" t="str">
        <f t="shared" si="403"/>
        <v>WS ／ OH ／ OP ／ MB ／ S ／ L ／ R ／ RS</v>
      </c>
      <c r="K235" s="235"/>
      <c r="L235" s="29" t="str">
        <f t="shared" si="404"/>
        <v>　　　　．</v>
      </c>
      <c r="M235" s="30" t="str">
        <f t="shared" si="405"/>
        <v>　　　　．</v>
      </c>
      <c r="N235" s="13"/>
      <c r="O235" s="124">
        <f ca="1">IF($A$235="","",$A$235)</f>
        <v>89</v>
      </c>
      <c r="P235" s="27" t="str">
        <f ca="1">IF($B$235="","",$B$235)</f>
        <v>八十九</v>
      </c>
      <c r="Q235" s="47"/>
      <c r="R235" s="48" t="str">
        <f t="shared" si="406"/>
        <v>右　／　左　／　両</v>
      </c>
      <c r="S235" s="29" t="str">
        <f t="shared" si="407"/>
        <v>　　　　．</v>
      </c>
      <c r="T235" s="30" t="str">
        <f t="shared" si="408"/>
        <v>　　　　．</v>
      </c>
      <c r="U235" s="13"/>
      <c r="V235" s="124">
        <f ca="1">IF($A$235="","",$A$235)</f>
        <v>89</v>
      </c>
      <c r="W235" s="27" t="str">
        <f ca="1">IF($B$235="","",$B$235)</f>
        <v>八十九</v>
      </c>
      <c r="X235" s="29" t="str">
        <f t="shared" si="409"/>
        <v>　　　．</v>
      </c>
      <c r="Y235" s="57" t="str">
        <f t="shared" si="410"/>
        <v>　　　．</v>
      </c>
      <c r="Z235" s="57" t="str">
        <f t="shared" si="411"/>
        <v>　　　．</v>
      </c>
      <c r="AA235" s="30" t="str">
        <f t="shared" si="412"/>
        <v>　　　．</v>
      </c>
      <c r="AB235" s="13"/>
      <c r="AC235" s="124">
        <f ca="1">IF($A$235="","",$A$235)</f>
        <v>89</v>
      </c>
      <c r="AD235" s="27" t="str">
        <f ca="1">IF($B$235="","",$B$235)</f>
        <v>八十九</v>
      </c>
      <c r="AE235" s="293" t="str">
        <f t="shared" si="400"/>
        <v>　　．</v>
      </c>
      <c r="AF235" s="294"/>
      <c r="AG235" s="295" t="str">
        <f t="shared" si="401"/>
        <v>　　．</v>
      </c>
      <c r="AH235" s="296"/>
      <c r="AI235" s="13"/>
      <c r="AJ235" s="124">
        <f ca="1">IF($A$235="","",$A$235)</f>
        <v>89</v>
      </c>
      <c r="AK235" s="27" t="str">
        <f ca="1">IF($B$235="","",$B$235)</f>
        <v>八十九</v>
      </c>
      <c r="AL235" s="29" t="str">
        <f t="shared" si="413"/>
        <v/>
      </c>
      <c r="AM235" s="57" t="str">
        <f t="shared" si="414"/>
        <v/>
      </c>
      <c r="AN235" s="57" t="str">
        <f t="shared" si="415"/>
        <v/>
      </c>
      <c r="AO235" s="30" t="str">
        <f t="shared" si="416"/>
        <v/>
      </c>
      <c r="AP235" s="13"/>
      <c r="AQ235" s="124">
        <f ca="1">IF($A$235="","",$A$235)</f>
        <v>89</v>
      </c>
      <c r="AR235" s="27" t="str">
        <f ca="1">IF($B$235="","",$B$235)</f>
        <v>八十九</v>
      </c>
      <c r="AS235" s="29" t="str">
        <f t="shared" si="417"/>
        <v/>
      </c>
      <c r="AT235" s="57" t="str">
        <f t="shared" si="418"/>
        <v/>
      </c>
      <c r="AU235" s="57" t="str">
        <f t="shared" si="419"/>
        <v/>
      </c>
      <c r="AV235" s="30" t="str">
        <f t="shared" si="420"/>
        <v/>
      </c>
      <c r="AW235" s="13"/>
      <c r="AX235" s="124">
        <f ca="1">IF($A$235="","",$A$235)</f>
        <v>89</v>
      </c>
      <c r="AY235" s="27" t="str">
        <f ca="1">IF($B$235="","",$B$235)</f>
        <v>八十九</v>
      </c>
      <c r="AZ235" s="29" t="str">
        <f t="shared" si="421"/>
        <v>　　　　　　．</v>
      </c>
      <c r="BA235" s="102" t="str">
        <f t="shared" si="422"/>
        <v>　　　　　　．</v>
      </c>
      <c r="BB235" s="103"/>
      <c r="BC235" s="124">
        <f ca="1">IF($A$235="","",$A$235)</f>
        <v>89</v>
      </c>
      <c r="BD235" s="27" t="str">
        <f ca="1">IF($B$235="","",$B$235)</f>
        <v>八十九</v>
      </c>
      <c r="BE235" s="29" t="str">
        <f t="shared" si="423"/>
        <v>　　　　　　．</v>
      </c>
      <c r="BF235" s="102" t="str">
        <f t="shared" si="424"/>
        <v>　　　　　　．</v>
      </c>
      <c r="BG235" s="13"/>
      <c r="BH235" s="124">
        <f ca="1">IF($A$235="","",$A$235)</f>
        <v>89</v>
      </c>
      <c r="BI235" s="27" t="str">
        <f ca="1">IF($B$235="","",$B$235)</f>
        <v>八十九</v>
      </c>
      <c r="BJ235" s="29" t="str">
        <f t="shared" si="425"/>
        <v>　　　　．</v>
      </c>
      <c r="BK235" s="57" t="str">
        <f t="shared" si="426"/>
        <v>　　　　．</v>
      </c>
      <c r="BL235" s="57" t="str">
        <f t="shared" si="427"/>
        <v>　　　　．</v>
      </c>
      <c r="BM235" s="30" t="str">
        <f t="shared" si="428"/>
        <v>　　　　．</v>
      </c>
      <c r="BN235" s="13"/>
      <c r="BO235" s="124">
        <f ca="1">IF($A$235="","",$A$235)</f>
        <v>89</v>
      </c>
      <c r="BP235" s="27" t="str">
        <f ca="1">IF($B$235="","",$B$235)</f>
        <v>八十九</v>
      </c>
      <c r="BQ235" s="29" t="str">
        <f t="shared" si="429"/>
        <v>　　　　　　　　．</v>
      </c>
      <c r="BR235" s="30" t="str">
        <f t="shared" si="430"/>
        <v>　　　　　　　　．</v>
      </c>
      <c r="BS235" s="13"/>
      <c r="BT235" s="124">
        <f ca="1">IF($A$235="","",$A$235)</f>
        <v>89</v>
      </c>
      <c r="BU235" s="114" t="str">
        <f ca="1">IF($B$235="","",$B$235)</f>
        <v>八十九</v>
      </c>
      <c r="BV235" s="113" t="str">
        <f t="shared" si="431"/>
        <v/>
      </c>
      <c r="BW235" s="102" t="str">
        <f t="shared" si="432"/>
        <v/>
      </c>
      <c r="BX235" s="13"/>
      <c r="BY235" s="124">
        <f ca="1">IF($A$235="","",$A$235)</f>
        <v>89</v>
      </c>
      <c r="BZ235" s="27" t="str">
        <f ca="1">IF($B$235="","",$B$235)</f>
        <v>八十九</v>
      </c>
      <c r="CA235" s="29" t="str">
        <f t="shared" si="433"/>
        <v>　　　　．</v>
      </c>
      <c r="CB235" s="57" t="str">
        <f t="shared" si="434"/>
        <v>　　　　．</v>
      </c>
      <c r="CC235" s="57" t="str">
        <f t="shared" si="435"/>
        <v>　　　　．</v>
      </c>
      <c r="CD235" s="30" t="str">
        <f t="shared" si="436"/>
        <v>　　　　．</v>
      </c>
      <c r="CE235" s="13"/>
      <c r="CF235" s="124">
        <f ca="1">IF($A$235="","",$A$235)</f>
        <v>89</v>
      </c>
      <c r="CG235" s="27" t="str">
        <f ca="1">IF($B$235="","",$B$235)</f>
        <v>八十九</v>
      </c>
      <c r="CH235" s="105" t="str">
        <f t="shared" si="437"/>
        <v>年</v>
      </c>
      <c r="CI235" s="106" t="str">
        <f t="shared" si="438"/>
        <v>年</v>
      </c>
      <c r="CJ235" s="106" t="str">
        <f t="shared" si="439"/>
        <v>年</v>
      </c>
      <c r="CK235" s="106" t="str">
        <f t="shared" si="440"/>
        <v>年</v>
      </c>
      <c r="CL235" s="106" t="str">
        <f t="shared" si="441"/>
        <v>年</v>
      </c>
      <c r="CM235" s="106" t="str">
        <f t="shared" si="442"/>
        <v>年</v>
      </c>
      <c r="CN235" s="106" t="str">
        <f t="shared" si="443"/>
        <v>年</v>
      </c>
      <c r="CO235" s="106" t="str">
        <f t="shared" si="444"/>
        <v>年</v>
      </c>
      <c r="CP235" s="106" t="str">
        <f t="shared" si="445"/>
        <v>年</v>
      </c>
      <c r="CQ235" s="107" t="str">
        <f t="shared" si="446"/>
        <v>年</v>
      </c>
    </row>
    <row r="236" spans="1:95" ht="30" customHeight="1" thickBot="1" x14ac:dyDescent="0.2">
      <c r="A236" s="125">
        <f ca="1">IF(AND(入力!$C$4&gt;8,OR(QUOTIENT(入力!$C$3,入力!$C$4)&gt;9,AND(QUOTIENT(入力!$C$3,入力!$C$4)&gt;8,MOD(入力!$C$3,入力!$C$4)&gt;8))),OFFSET(入力!E3,QUOTIENT(入力!$C$3,入力!$C$4)*8+IF(MOD(入力!$C$3,入力!$C$4)&lt;9,MOD(入力!$C$3,入力!$C$4),8)+9,),"")</f>
        <v>90</v>
      </c>
      <c r="B236" s="32" t="str">
        <f ca="1">IF(AND(入力!$C$4&gt;8,OR(QUOTIENT(入力!$C$3,入力!$C$4)&gt;9,AND(QUOTIENT(入力!$C$3,入力!$C$4)&gt;8,MOD(入力!$C$3,入力!$C$4)&gt;8))),OFFSET(入力!F3,QUOTIENT(入力!$C$3,入力!$C$4)*8+IF(MOD(入力!$C$3,入力!$C$4)&lt;9,MOD(入力!$C$3,入力!$C$4),8)+9,),"")</f>
        <v>九十</v>
      </c>
      <c r="C236" s="33" t="str">
        <f t="shared" si="447"/>
        <v>　</v>
      </c>
      <c r="D236" s="34" t="str">
        <f t="shared" si="448"/>
        <v>　　　　　　年　　　月　　　日</v>
      </c>
      <c r="E236" s="35" t="str">
        <f t="shared" si="402"/>
        <v>　　　　．</v>
      </c>
      <c r="F236" s="36" t="str">
        <f t="shared" si="449"/>
        <v>　　　．</v>
      </c>
      <c r="G236" s="13"/>
      <c r="H236" s="125">
        <f ca="1">IF($A$236="","",$A$236)</f>
        <v>90</v>
      </c>
      <c r="I236" s="32" t="str">
        <f ca="1">IF($B$236="","",$B$236)</f>
        <v>九十</v>
      </c>
      <c r="J236" s="232" t="str">
        <f t="shared" si="403"/>
        <v>WS ／ OH ／ OP ／ MB ／ S ／ L ／ R ／ RS</v>
      </c>
      <c r="K236" s="233"/>
      <c r="L236" s="35" t="str">
        <f t="shared" si="404"/>
        <v>　　　　．</v>
      </c>
      <c r="M236" s="36" t="str">
        <f t="shared" si="405"/>
        <v>　　　　．</v>
      </c>
      <c r="N236" s="13"/>
      <c r="O236" s="125">
        <f ca="1">IF($A$236="","",$A$236)</f>
        <v>90</v>
      </c>
      <c r="P236" s="32" t="str">
        <f ca="1">IF($B$236="","",$B$236)</f>
        <v>九十</v>
      </c>
      <c r="Q236" s="49"/>
      <c r="R236" s="50" t="str">
        <f t="shared" si="406"/>
        <v>右　／　左　／　両</v>
      </c>
      <c r="S236" s="35" t="str">
        <f t="shared" si="407"/>
        <v>　　　　．</v>
      </c>
      <c r="T236" s="36" t="str">
        <f t="shared" si="408"/>
        <v>　　　　．</v>
      </c>
      <c r="U236" s="13"/>
      <c r="V236" s="125">
        <f ca="1">IF($A$236="","",$A$236)</f>
        <v>90</v>
      </c>
      <c r="W236" s="32" t="str">
        <f ca="1">IF($B$236="","",$B$236)</f>
        <v>九十</v>
      </c>
      <c r="X236" s="35" t="str">
        <f t="shared" si="409"/>
        <v>　　　．</v>
      </c>
      <c r="Y236" s="62" t="str">
        <f t="shared" si="410"/>
        <v>　　　．</v>
      </c>
      <c r="Z236" s="62" t="str">
        <f t="shared" si="411"/>
        <v>　　　．</v>
      </c>
      <c r="AA236" s="36" t="str">
        <f t="shared" si="412"/>
        <v>　　　．</v>
      </c>
      <c r="AB236" s="13"/>
      <c r="AC236" s="125">
        <f ca="1">IF($A$236="","",$A$236)</f>
        <v>90</v>
      </c>
      <c r="AD236" s="32" t="str">
        <f ca="1">IF($B$236="","",$B$236)</f>
        <v>九十</v>
      </c>
      <c r="AE236" s="326" t="str">
        <f t="shared" si="400"/>
        <v>　　．</v>
      </c>
      <c r="AF236" s="327"/>
      <c r="AG236" s="328" t="str">
        <f t="shared" si="401"/>
        <v>　　．</v>
      </c>
      <c r="AH236" s="329"/>
      <c r="AI236" s="13"/>
      <c r="AJ236" s="125">
        <f ca="1">IF($A$236="","",$A$236)</f>
        <v>90</v>
      </c>
      <c r="AK236" s="32" t="str">
        <f ca="1">IF($B$236="","",$B$236)</f>
        <v>九十</v>
      </c>
      <c r="AL236" s="35" t="str">
        <f t="shared" si="413"/>
        <v/>
      </c>
      <c r="AM236" s="62" t="str">
        <f t="shared" si="414"/>
        <v/>
      </c>
      <c r="AN236" s="62" t="str">
        <f t="shared" si="415"/>
        <v/>
      </c>
      <c r="AO236" s="36" t="str">
        <f t="shared" si="416"/>
        <v/>
      </c>
      <c r="AP236" s="13"/>
      <c r="AQ236" s="125">
        <f ca="1">IF($A$236="","",$A$236)</f>
        <v>90</v>
      </c>
      <c r="AR236" s="32" t="str">
        <f ca="1">IF($B$236="","",$B$236)</f>
        <v>九十</v>
      </c>
      <c r="AS236" s="35" t="str">
        <f t="shared" si="417"/>
        <v/>
      </c>
      <c r="AT236" s="62" t="str">
        <f t="shared" si="418"/>
        <v/>
      </c>
      <c r="AU236" s="62" t="str">
        <f t="shared" si="419"/>
        <v/>
      </c>
      <c r="AV236" s="36" t="str">
        <f t="shared" si="420"/>
        <v/>
      </c>
      <c r="AW236" s="13"/>
      <c r="AX236" s="125">
        <f ca="1">IF($A$236="","",$A$236)</f>
        <v>90</v>
      </c>
      <c r="AY236" s="32" t="str">
        <f ca="1">IF($B$236="","",$B$236)</f>
        <v>九十</v>
      </c>
      <c r="AZ236" s="35" t="str">
        <f t="shared" si="421"/>
        <v>　　　　　　．</v>
      </c>
      <c r="BA236" s="108" t="str">
        <f t="shared" si="422"/>
        <v>　　　　　　．</v>
      </c>
      <c r="BB236" s="103"/>
      <c r="BC236" s="125">
        <f ca="1">IF($A$236="","",$A$236)</f>
        <v>90</v>
      </c>
      <c r="BD236" s="32" t="str">
        <f ca="1">IF($B$236="","",$B$236)</f>
        <v>九十</v>
      </c>
      <c r="BE236" s="35" t="str">
        <f t="shared" si="423"/>
        <v>　　　　　　．</v>
      </c>
      <c r="BF236" s="108" t="str">
        <f t="shared" si="424"/>
        <v>　　　　　　．</v>
      </c>
      <c r="BG236" s="13"/>
      <c r="BH236" s="125">
        <f ca="1">IF($A$236="","",$A$236)</f>
        <v>90</v>
      </c>
      <c r="BI236" s="32" t="str">
        <f ca="1">IF($B$236="","",$B$236)</f>
        <v>九十</v>
      </c>
      <c r="BJ236" s="35" t="str">
        <f t="shared" si="425"/>
        <v>　　　　．</v>
      </c>
      <c r="BK236" s="62" t="str">
        <f t="shared" si="426"/>
        <v>　　　　．</v>
      </c>
      <c r="BL236" s="62" t="str">
        <f t="shared" si="427"/>
        <v>　　　　．</v>
      </c>
      <c r="BM236" s="36" t="str">
        <f t="shared" si="428"/>
        <v>　　　　．</v>
      </c>
      <c r="BN236" s="13"/>
      <c r="BO236" s="125">
        <f ca="1">IF($A$236="","",$A$236)</f>
        <v>90</v>
      </c>
      <c r="BP236" s="32" t="str">
        <f ca="1">IF($B$236="","",$B$236)</f>
        <v>九十</v>
      </c>
      <c r="BQ236" s="35" t="str">
        <f t="shared" si="429"/>
        <v>　　　　　　　　．</v>
      </c>
      <c r="BR236" s="36" t="str">
        <f t="shared" si="430"/>
        <v>　　　　　　　　．</v>
      </c>
      <c r="BS236" s="13"/>
      <c r="BT236" s="125">
        <f ca="1">IF($A$236="","",$A$236)</f>
        <v>90</v>
      </c>
      <c r="BU236" s="115" t="str">
        <f ca="1">IF($B$236="","",$B$236)</f>
        <v>九十</v>
      </c>
      <c r="BV236" s="116" t="str">
        <f t="shared" si="431"/>
        <v/>
      </c>
      <c r="BW236" s="108" t="str">
        <f t="shared" si="432"/>
        <v/>
      </c>
      <c r="BX236" s="13"/>
      <c r="BY236" s="125">
        <f ca="1">IF($A$236="","",$A$236)</f>
        <v>90</v>
      </c>
      <c r="BZ236" s="32" t="str">
        <f ca="1">IF($B$236="","",$B$236)</f>
        <v>九十</v>
      </c>
      <c r="CA236" s="35" t="str">
        <f t="shared" si="433"/>
        <v>　　　　．</v>
      </c>
      <c r="CB236" s="62" t="str">
        <f t="shared" si="434"/>
        <v>　　　　．</v>
      </c>
      <c r="CC236" s="62" t="str">
        <f t="shared" si="435"/>
        <v>　　　　．</v>
      </c>
      <c r="CD236" s="36" t="str">
        <f t="shared" si="436"/>
        <v>　　　　．</v>
      </c>
      <c r="CE236" s="13"/>
      <c r="CF236" s="125">
        <f ca="1">IF($A$236="","",$A$236)</f>
        <v>90</v>
      </c>
      <c r="CG236" s="32" t="str">
        <f ca="1">IF($B$236="","",$B$236)</f>
        <v>九十</v>
      </c>
      <c r="CH236" s="109" t="str">
        <f t="shared" si="437"/>
        <v>年</v>
      </c>
      <c r="CI236" s="110" t="str">
        <f t="shared" si="438"/>
        <v>年</v>
      </c>
      <c r="CJ236" s="110" t="str">
        <f t="shared" si="439"/>
        <v>年</v>
      </c>
      <c r="CK236" s="110" t="str">
        <f t="shared" si="440"/>
        <v>年</v>
      </c>
      <c r="CL236" s="110" t="str">
        <f t="shared" si="441"/>
        <v>年</v>
      </c>
      <c r="CM236" s="152" t="str">
        <f t="shared" si="442"/>
        <v>年</v>
      </c>
      <c r="CN236" s="110" t="str">
        <f t="shared" si="443"/>
        <v>年</v>
      </c>
      <c r="CO236" s="110" t="str">
        <f t="shared" si="444"/>
        <v>年</v>
      </c>
      <c r="CP236" s="110" t="str">
        <f t="shared" si="445"/>
        <v>年</v>
      </c>
      <c r="CQ236" s="111" t="str">
        <f t="shared" si="446"/>
        <v>年</v>
      </c>
    </row>
    <row r="237" spans="1:95" ht="30" customHeight="1" x14ac:dyDescent="0.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6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51"/>
      <c r="CN237" s="13"/>
      <c r="CO237" s="13"/>
      <c r="CP237" s="13"/>
      <c r="CQ237" s="13"/>
    </row>
    <row r="238" spans="1:95" ht="30" customHeight="1" x14ac:dyDescent="0.15">
      <c r="A238" s="254" t="str">
        <f>IF($A$22="","",$A$22)</f>
        <v>ふりがなは必ず『 ひらがな 』記入
身長 ・ 体重は『 素足 』計測
身長は『 閉脚立位 』計測</v>
      </c>
      <c r="B238" s="255"/>
      <c r="C238" s="255"/>
      <c r="D238" s="255"/>
      <c r="E238" s="255"/>
      <c r="F238" s="256"/>
      <c r="H238" s="21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238" s="244"/>
      <c r="J238" s="244"/>
      <c r="K238" s="244"/>
      <c r="L238" s="244"/>
      <c r="M238" s="245"/>
      <c r="O238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238" s="193"/>
      <c r="Q238" s="193"/>
      <c r="R238" s="193"/>
      <c r="S238" s="193"/>
      <c r="T238" s="194"/>
      <c r="V238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238" s="224"/>
      <c r="X238" s="224"/>
      <c r="Y238" s="224"/>
      <c r="Z238" s="224"/>
      <c r="AA238" s="225"/>
      <c r="AC238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238" s="224"/>
      <c r="AE238" s="224"/>
      <c r="AF238" s="224"/>
      <c r="AG238" s="224"/>
      <c r="AH238" s="225"/>
      <c r="AJ238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238" s="267"/>
      <c r="AL238" s="267"/>
      <c r="AM238" s="267"/>
      <c r="AN238" s="267"/>
      <c r="AO238" s="268"/>
      <c r="AQ238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238" s="224"/>
      <c r="AS238" s="224"/>
      <c r="AT238" s="224"/>
      <c r="AU238" s="224"/>
      <c r="AV238" s="225"/>
      <c r="AX238" s="192" t="str">
        <f>IF($AX$22="","",$AX$22)</f>
        <v>記録は『 スタートラインから距離の短い方の踵 』計測
スタートラインオーバーは『 記録から－（マイナス） 』計測</v>
      </c>
      <c r="AY238" s="193"/>
      <c r="AZ238" s="193"/>
      <c r="BA238" s="194"/>
      <c r="BB238" s="3"/>
      <c r="BC238" s="275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238" s="276"/>
      <c r="BE238" s="276"/>
      <c r="BF238" s="277"/>
      <c r="BH238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238" s="193"/>
      <c r="BJ238" s="193"/>
      <c r="BK238" s="193"/>
      <c r="BL238" s="193"/>
      <c r="BM238" s="194"/>
      <c r="BO238" s="284" t="str">
        <f>IF($BO$22="","",$BO$22)</f>
        <v>『 右手左足立ち と 左手右足立ち 』計測
『 満タンのペットボトル 』計測
ペットボトルは『 必ず触れたまま押す形 』計測</v>
      </c>
      <c r="BP238" s="285"/>
      <c r="BQ238" s="285"/>
      <c r="BR238" s="286"/>
      <c r="BT238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238" s="215"/>
      <c r="BV238" s="215"/>
      <c r="BW238" s="216"/>
      <c r="BY238" s="223" t="str">
        <f>IF($BY$22="","",$BY$22)</f>
        <v>計測は『 人差し指の第２関節がほぼ直角 』になるよう握り幅を調整
計測は『 右左交互 』に実施</v>
      </c>
      <c r="BZ238" s="224"/>
      <c r="CA238" s="224"/>
      <c r="CB238" s="224"/>
      <c r="CC238" s="224"/>
      <c r="CD238" s="225"/>
      <c r="CF238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238" s="365"/>
      <c r="CH238" s="365"/>
      <c r="CI238" s="224" t="str">
        <f>IF($CI$22="","",$CI$22)</f>
        <v>体力測定実施日を基準に年度ではなく『 年 』
選抜の対象は地方を含めず『 全国のみ 』
複数年参加の場合は『 全ての年を記載 』</v>
      </c>
      <c r="CJ238" s="332"/>
      <c r="CK238" s="332"/>
      <c r="CL238" s="332"/>
      <c r="CM238" s="332"/>
      <c r="CN238" s="332"/>
      <c r="CO238" s="332"/>
      <c r="CP238" s="332"/>
      <c r="CQ238" s="333"/>
    </row>
    <row r="239" spans="1:95" ht="30" customHeight="1" x14ac:dyDescent="0.15">
      <c r="A239" s="257"/>
      <c r="B239" s="258"/>
      <c r="C239" s="258"/>
      <c r="D239" s="258"/>
      <c r="E239" s="258"/>
      <c r="F239" s="259"/>
      <c r="H239" s="246"/>
      <c r="I239" s="247"/>
      <c r="J239" s="247"/>
      <c r="K239" s="247"/>
      <c r="L239" s="247"/>
      <c r="M239" s="248"/>
      <c r="O239" s="195"/>
      <c r="P239" s="196"/>
      <c r="Q239" s="196"/>
      <c r="R239" s="196"/>
      <c r="S239" s="196"/>
      <c r="T239" s="197"/>
      <c r="V239" s="226"/>
      <c r="W239" s="227"/>
      <c r="X239" s="227"/>
      <c r="Y239" s="227"/>
      <c r="Z239" s="227"/>
      <c r="AA239" s="228"/>
      <c r="AC239" s="226"/>
      <c r="AD239" s="227"/>
      <c r="AE239" s="227"/>
      <c r="AF239" s="227"/>
      <c r="AG239" s="227"/>
      <c r="AH239" s="228"/>
      <c r="AJ239" s="269"/>
      <c r="AK239" s="270"/>
      <c r="AL239" s="270"/>
      <c r="AM239" s="270"/>
      <c r="AN239" s="270"/>
      <c r="AO239" s="271"/>
      <c r="AQ239" s="226"/>
      <c r="AR239" s="227"/>
      <c r="AS239" s="227"/>
      <c r="AT239" s="227"/>
      <c r="AU239" s="227"/>
      <c r="AV239" s="228"/>
      <c r="AX239" s="195"/>
      <c r="AY239" s="196"/>
      <c r="AZ239" s="196"/>
      <c r="BA239" s="197"/>
      <c r="BB239" s="3"/>
      <c r="BC239" s="278"/>
      <c r="BD239" s="279"/>
      <c r="BE239" s="279"/>
      <c r="BF239" s="280"/>
      <c r="BH239" s="195"/>
      <c r="BI239" s="196"/>
      <c r="BJ239" s="196"/>
      <c r="BK239" s="196"/>
      <c r="BL239" s="196"/>
      <c r="BM239" s="197"/>
      <c r="BO239" s="287"/>
      <c r="BP239" s="288"/>
      <c r="BQ239" s="288"/>
      <c r="BR239" s="289"/>
      <c r="BT239" s="217"/>
      <c r="BU239" s="218"/>
      <c r="BV239" s="218"/>
      <c r="BW239" s="219"/>
      <c r="BY239" s="226"/>
      <c r="BZ239" s="227"/>
      <c r="CA239" s="227"/>
      <c r="CB239" s="227"/>
      <c r="CC239" s="227"/>
      <c r="CD239" s="228"/>
      <c r="CF239" s="366"/>
      <c r="CG239" s="367"/>
      <c r="CH239" s="367"/>
      <c r="CI239" s="335"/>
      <c r="CJ239" s="335"/>
      <c r="CK239" s="335"/>
      <c r="CL239" s="335"/>
      <c r="CM239" s="335"/>
      <c r="CN239" s="335"/>
      <c r="CO239" s="335"/>
      <c r="CP239" s="335"/>
      <c r="CQ239" s="336"/>
    </row>
    <row r="240" spans="1:95" ht="30" customHeight="1" x14ac:dyDescent="0.15">
      <c r="A240" s="260"/>
      <c r="B240" s="261"/>
      <c r="C240" s="261"/>
      <c r="D240" s="261"/>
      <c r="E240" s="261"/>
      <c r="F240" s="262"/>
      <c r="H240" s="249"/>
      <c r="I240" s="250"/>
      <c r="J240" s="250"/>
      <c r="K240" s="250"/>
      <c r="L240" s="250"/>
      <c r="M240" s="251"/>
      <c r="O240" s="198"/>
      <c r="P240" s="199"/>
      <c r="Q240" s="199"/>
      <c r="R240" s="199"/>
      <c r="S240" s="199"/>
      <c r="T240" s="200"/>
      <c r="V240" s="229"/>
      <c r="W240" s="230"/>
      <c r="X240" s="230"/>
      <c r="Y240" s="230"/>
      <c r="Z240" s="230"/>
      <c r="AA240" s="231"/>
      <c r="AC240" s="229"/>
      <c r="AD240" s="230"/>
      <c r="AE240" s="230"/>
      <c r="AF240" s="230"/>
      <c r="AG240" s="230"/>
      <c r="AH240" s="231"/>
      <c r="AJ240" s="272"/>
      <c r="AK240" s="273"/>
      <c r="AL240" s="273"/>
      <c r="AM240" s="273"/>
      <c r="AN240" s="273"/>
      <c r="AO240" s="274"/>
      <c r="AQ240" s="229"/>
      <c r="AR240" s="230"/>
      <c r="AS240" s="230"/>
      <c r="AT240" s="230"/>
      <c r="AU240" s="230"/>
      <c r="AV240" s="231"/>
      <c r="AX240" s="198"/>
      <c r="AY240" s="199"/>
      <c r="AZ240" s="199"/>
      <c r="BA240" s="200"/>
      <c r="BB240" s="3"/>
      <c r="BC240" s="281"/>
      <c r="BD240" s="282"/>
      <c r="BE240" s="282"/>
      <c r="BF240" s="283"/>
      <c r="BH240" s="198"/>
      <c r="BI240" s="199"/>
      <c r="BJ240" s="199"/>
      <c r="BK240" s="199"/>
      <c r="BL240" s="199"/>
      <c r="BM240" s="200"/>
      <c r="BO240" s="290"/>
      <c r="BP240" s="291"/>
      <c r="BQ240" s="291"/>
      <c r="BR240" s="292"/>
      <c r="BT240" s="220"/>
      <c r="BU240" s="221"/>
      <c r="BV240" s="221"/>
      <c r="BW240" s="222"/>
      <c r="BY240" s="229"/>
      <c r="BZ240" s="230"/>
      <c r="CA240" s="230"/>
      <c r="CB240" s="230"/>
      <c r="CC240" s="230"/>
      <c r="CD240" s="231"/>
      <c r="CF240" s="368"/>
      <c r="CG240" s="369"/>
      <c r="CH240" s="369"/>
      <c r="CI240" s="338"/>
      <c r="CJ240" s="338"/>
      <c r="CK240" s="338"/>
      <c r="CL240" s="338"/>
      <c r="CM240" s="338"/>
      <c r="CN240" s="338"/>
      <c r="CO240" s="338"/>
      <c r="CP240" s="338"/>
      <c r="CQ240" s="339"/>
    </row>
    <row r="241" spans="1:95" ht="30" customHeight="1" x14ac:dyDescent="0.15">
      <c r="A241" s="154" t="str">
        <f>IF($A$25="","",$A$25)</f>
        <v>Copyright(C) KCG：Komuro Consulting Group　CEO　小室匡史 ／ Masashi KOMURO. All Rights Reserved.</v>
      </c>
      <c r="B241" s="154"/>
      <c r="C241" s="154"/>
      <c r="D241" s="154"/>
      <c r="E241" s="154"/>
      <c r="F241" s="154"/>
      <c r="H241" s="154" t="str">
        <f>IF($A$25="","",$A$25)</f>
        <v>Copyright(C) KCG：Komuro Consulting Group　CEO　小室匡史 ／ Masashi KOMURO. All Rights Reserved.</v>
      </c>
      <c r="I241" s="154"/>
      <c r="J241" s="154"/>
      <c r="K241" s="154"/>
      <c r="L241" s="154"/>
      <c r="M241" s="154"/>
      <c r="O241" s="154" t="str">
        <f>IF($A$25="","",$A$25)</f>
        <v>Copyright(C) KCG：Komuro Consulting Group　CEO　小室匡史 ／ Masashi KOMURO. All Rights Reserved.</v>
      </c>
      <c r="P241" s="154"/>
      <c r="Q241" s="154"/>
      <c r="R241" s="154"/>
      <c r="S241" s="154"/>
      <c r="T241" s="154"/>
      <c r="V241" s="154" t="str">
        <f>IF($A$25="","",$A$25)</f>
        <v>Copyright(C) KCG：Komuro Consulting Group　CEO　小室匡史 ／ Masashi KOMURO. All Rights Reserved.</v>
      </c>
      <c r="W241" s="154"/>
      <c r="X241" s="154"/>
      <c r="Y241" s="154"/>
      <c r="Z241" s="154"/>
      <c r="AA241" s="154"/>
      <c r="AC241" s="154" t="str">
        <f>IF($A$25="","",$A$25)</f>
        <v>Copyright(C) KCG：Komuro Consulting Group　CEO　小室匡史 ／ Masashi KOMURO. All Rights Reserved.</v>
      </c>
      <c r="AD241" s="154"/>
      <c r="AE241" s="154"/>
      <c r="AF241" s="154"/>
      <c r="AG241" s="154"/>
      <c r="AH241" s="154"/>
      <c r="AJ241" s="154" t="str">
        <f>IF($A$25="","",$A$25)</f>
        <v>Copyright(C) KCG：Komuro Consulting Group　CEO　小室匡史 ／ Masashi KOMURO. All Rights Reserved.</v>
      </c>
      <c r="AK241" s="154"/>
      <c r="AL241" s="154"/>
      <c r="AM241" s="154"/>
      <c r="AN241" s="154"/>
      <c r="AO241" s="154"/>
      <c r="AQ241" s="154" t="str">
        <f>IF($A$25="","",$A$25)</f>
        <v>Copyright(C) KCG：Komuro Consulting Group　CEO　小室匡史 ／ Masashi KOMURO. All Rights Reserved.</v>
      </c>
      <c r="AR241" s="154"/>
      <c r="AS241" s="154"/>
      <c r="AT241" s="154"/>
      <c r="AU241" s="154"/>
      <c r="AV241" s="154"/>
      <c r="AX241" s="154" t="str">
        <f>IF($A$25="","",$A$25)</f>
        <v>Copyright(C) KCG：Komuro Consulting Group　CEO　小室匡史 ／ Masashi KOMURO. All Rights Reserved.</v>
      </c>
      <c r="AY241" s="154"/>
      <c r="AZ241" s="154"/>
      <c r="BA241" s="154"/>
      <c r="BB241" s="3"/>
      <c r="BC241" s="154" t="str">
        <f>IF($A$25="","",$A$25)</f>
        <v>Copyright(C) KCG：Komuro Consulting Group　CEO　小室匡史 ／ Masashi KOMURO. All Rights Reserved.</v>
      </c>
      <c r="BD241" s="154"/>
      <c r="BE241" s="154"/>
      <c r="BF241" s="154"/>
      <c r="BH241" s="154" t="str">
        <f>IF($A$25="","",$A$25)</f>
        <v>Copyright(C) KCG：Komuro Consulting Group　CEO　小室匡史 ／ Masashi KOMURO. All Rights Reserved.</v>
      </c>
      <c r="BI241" s="154"/>
      <c r="BJ241" s="154"/>
      <c r="BK241" s="154"/>
      <c r="BL241" s="154"/>
      <c r="BM241" s="154"/>
      <c r="BO241" s="154" t="str">
        <f>IF($A$25="","",$A$25)</f>
        <v>Copyright(C) KCG：Komuro Consulting Group　CEO　小室匡史 ／ Masashi KOMURO. All Rights Reserved.</v>
      </c>
      <c r="BP241" s="154"/>
      <c r="BQ241" s="154"/>
      <c r="BR241" s="154"/>
      <c r="BT241" s="154" t="str">
        <f>IF($A$25="","",$A$25)</f>
        <v>Copyright(C) KCG：Komuro Consulting Group　CEO　小室匡史 ／ Masashi KOMURO. All Rights Reserved.</v>
      </c>
      <c r="BU241" s="154"/>
      <c r="BV241" s="154"/>
      <c r="BW241" s="154"/>
      <c r="BY241" s="154" t="str">
        <f>IF($A$25="","",$A$25)</f>
        <v>Copyright(C) KCG：Komuro Consulting Group　CEO　小室匡史 ／ Masashi KOMURO. All Rights Reserved.</v>
      </c>
      <c r="BZ241" s="154"/>
      <c r="CA241" s="154"/>
      <c r="CB241" s="154"/>
      <c r="CC241" s="154"/>
      <c r="CD241" s="154"/>
      <c r="CF241" s="154" t="str">
        <f>IF($A$25="","",$A$25)</f>
        <v>Copyright(C) KCG：Komuro Consulting Group　CEO　小室匡史 ／ Masashi KOMURO. All Rights Reserved.</v>
      </c>
      <c r="CG241" s="154"/>
      <c r="CH241" s="154"/>
      <c r="CI241" s="154"/>
      <c r="CJ241" s="154"/>
      <c r="CK241" s="154"/>
      <c r="CL241" s="154"/>
      <c r="CM241" s="154"/>
      <c r="CN241" s="154"/>
      <c r="CO241" s="154"/>
      <c r="CP241" s="154"/>
      <c r="CQ241" s="154"/>
    </row>
    <row r="242" spans="1:95" ht="30" customHeight="1" x14ac:dyDescent="0.15">
      <c r="A242" s="170" t="str">
        <f>IF(入力!$C$4&lt;=0,"",IF(入力!$C$4=1,"",IF(入力!$C$4=2,"",IF(入力!$C$4=3,"",IF(入力!$C$4=4,"",IF(入力!$C$4=5,"",IF(入力!$C$4=6,"",IF(入力!$C$4=7,"",IF(入力!$C$4=8,"",IF(入力!$C$4=9,"⑨　／　⑨",IF(入力!$C$4=10,"⑨　／　⑩","")))))))))))</f>
        <v>⑨　／　⑩</v>
      </c>
      <c r="B242" s="170"/>
      <c r="C242" s="170"/>
      <c r="D242" s="170"/>
      <c r="E242" s="170"/>
      <c r="F242" s="170"/>
      <c r="H242" s="170" t="str">
        <f>IF($A$242="","",$A$242)</f>
        <v>⑨　／　⑩</v>
      </c>
      <c r="I242" s="170"/>
      <c r="J242" s="170"/>
      <c r="K242" s="170"/>
      <c r="L242" s="170"/>
      <c r="M242" s="170"/>
      <c r="O242" s="170" t="str">
        <f>IF($A$242="","",$A$242)</f>
        <v>⑨　／　⑩</v>
      </c>
      <c r="P242" s="170"/>
      <c r="Q242" s="170"/>
      <c r="R242" s="170"/>
      <c r="S242" s="170"/>
      <c r="T242" s="170"/>
      <c r="V242" s="170" t="str">
        <f>IF($A$242="","",$A$242)</f>
        <v>⑨　／　⑩</v>
      </c>
      <c r="W242" s="170"/>
      <c r="X242" s="170"/>
      <c r="Y242" s="170"/>
      <c r="Z242" s="170"/>
      <c r="AA242" s="170"/>
      <c r="AC242" s="170" t="str">
        <f>IF($A$242="","",$A$242)</f>
        <v>⑨　／　⑩</v>
      </c>
      <c r="AD242" s="170"/>
      <c r="AE242" s="170"/>
      <c r="AF242" s="170"/>
      <c r="AG242" s="170"/>
      <c r="AH242" s="170"/>
      <c r="AJ242" s="170" t="str">
        <f>IF($A$242="","",$A$242)</f>
        <v>⑨　／　⑩</v>
      </c>
      <c r="AK242" s="170"/>
      <c r="AL242" s="170"/>
      <c r="AM242" s="170"/>
      <c r="AN242" s="170"/>
      <c r="AO242" s="170"/>
      <c r="AQ242" s="170" t="str">
        <f>IF($A$242="","",$A$242)</f>
        <v>⑨　／　⑩</v>
      </c>
      <c r="AR242" s="170"/>
      <c r="AS242" s="170"/>
      <c r="AT242" s="170"/>
      <c r="AU242" s="170"/>
      <c r="AV242" s="170"/>
      <c r="AX242" s="170" t="str">
        <f>IF($A$242="","",$A$242)</f>
        <v>⑨　／　⑩</v>
      </c>
      <c r="AY242" s="170"/>
      <c r="AZ242" s="170"/>
      <c r="BA242" s="170"/>
      <c r="BB242" s="3"/>
      <c r="BC242" s="170" t="str">
        <f>IF($A$242="","",$A$242)</f>
        <v>⑨　／　⑩</v>
      </c>
      <c r="BD242" s="170"/>
      <c r="BE242" s="170"/>
      <c r="BF242" s="170"/>
      <c r="BH242" s="170" t="str">
        <f>IF($A$242="","",$A$242)</f>
        <v>⑨　／　⑩</v>
      </c>
      <c r="BI242" s="170"/>
      <c r="BJ242" s="170"/>
      <c r="BK242" s="170"/>
      <c r="BL242" s="170"/>
      <c r="BM242" s="170"/>
      <c r="BO242" s="170" t="str">
        <f>IF($A$242="","",$A$242)</f>
        <v>⑨　／　⑩</v>
      </c>
      <c r="BP242" s="170"/>
      <c r="BQ242" s="170"/>
      <c r="BR242" s="170"/>
      <c r="BT242" s="170" t="str">
        <f>IF($A$242="","",$A$242)</f>
        <v>⑨　／　⑩</v>
      </c>
      <c r="BU242" s="170"/>
      <c r="BV242" s="170"/>
      <c r="BW242" s="170"/>
      <c r="BY242" s="170" t="str">
        <f>IF($A$242="","",$A$242)</f>
        <v>⑨　／　⑩</v>
      </c>
      <c r="BZ242" s="170"/>
      <c r="CA242" s="170"/>
      <c r="CB242" s="170"/>
      <c r="CC242" s="170"/>
      <c r="CD242" s="170"/>
      <c r="CF242" s="170" t="str">
        <f>IF($A$242="","",$A$242)</f>
        <v>⑨　／　⑩</v>
      </c>
      <c r="CG242" s="170"/>
      <c r="CH242" s="170"/>
      <c r="CI242" s="170"/>
      <c r="CJ242" s="170"/>
      <c r="CK242" s="170"/>
      <c r="CL242" s="170"/>
      <c r="CM242" s="170"/>
      <c r="CN242" s="170"/>
      <c r="CO242" s="170"/>
      <c r="CP242" s="170"/>
      <c r="CQ242" s="170"/>
    </row>
    <row r="244" spans="1:95" ht="30" customHeight="1" x14ac:dyDescent="0.15">
      <c r="A244" s="177" t="str">
        <f>IF($A$1="","",$A$1)</f>
        <v>ふりがな　・　生年月日　・　身長　・　体重</v>
      </c>
      <c r="B244" s="177"/>
      <c r="C244" s="177"/>
      <c r="D244" s="177"/>
      <c r="E244" s="177"/>
      <c r="F244" s="177"/>
      <c r="H244" s="177" t="str">
        <f>IF($H$1="","",$H$1)</f>
        <v>ポジション　・　上腕背部皮脂厚　・　肩甲骨下角皮脂厚</v>
      </c>
      <c r="I244" s="177"/>
      <c r="J244" s="177"/>
      <c r="K244" s="177"/>
      <c r="L244" s="177"/>
      <c r="M244" s="177"/>
      <c r="O244" s="177" t="str">
        <f>IF($O$1="","",$O$1)</f>
        <v>都道府県　・　利き腕　・　指高 （ 片手　・　両手 ）</v>
      </c>
      <c r="P244" s="177"/>
      <c r="Q244" s="177"/>
      <c r="R244" s="177"/>
      <c r="S244" s="177"/>
      <c r="T244" s="177"/>
      <c r="V244" s="177" t="str">
        <f>IF($V$1="","",$V$1)</f>
        <v>20ｍスプリント</v>
      </c>
      <c r="W244" s="177"/>
      <c r="X244" s="177"/>
      <c r="Y244" s="177"/>
      <c r="Z244" s="177"/>
      <c r="AA244" s="177"/>
      <c r="AC244" s="177" t="str">
        <f>IF($AC$1="","",$AC$1)</f>
        <v>プロアジリティー</v>
      </c>
      <c r="AD244" s="177"/>
      <c r="AE244" s="177"/>
      <c r="AF244" s="177"/>
      <c r="AG244" s="177"/>
      <c r="AH244" s="177"/>
      <c r="AJ244" s="177" t="str">
        <f>IF($AJ$1="","",$AJ$1)</f>
        <v>垂直跳び　・　ランニングジャンプ</v>
      </c>
      <c r="AK244" s="177"/>
      <c r="AL244" s="177"/>
      <c r="AM244" s="177"/>
      <c r="AN244" s="177"/>
      <c r="AO244" s="177"/>
      <c r="AQ244" s="177" t="str">
        <f>IF($AQ$1="","",$AQ$1)</f>
        <v>ブロックジャンプクロスオーバー</v>
      </c>
      <c r="AR244" s="177"/>
      <c r="AS244" s="177"/>
      <c r="AT244" s="177"/>
      <c r="AU244" s="177"/>
      <c r="AV244" s="177"/>
      <c r="AX244" s="177" t="str">
        <f>IF($AX$1="","",$AX$1)</f>
        <v>両脚３回跳</v>
      </c>
      <c r="AY244" s="177"/>
      <c r="AZ244" s="177"/>
      <c r="BA244" s="177"/>
      <c r="BB244" s="1"/>
      <c r="BC244" s="177" t="str">
        <f>IF($BC$1="","",$BC$1)</f>
        <v>オーバーヘッドスロー</v>
      </c>
      <c r="BD244" s="177"/>
      <c r="BE244" s="177"/>
      <c r="BF244" s="177"/>
      <c r="BH244" s="177" t="str">
        <f>IF($BH$1="","",$BH$1)</f>
        <v>バッククラッチ　・　開脚テスト　・　立位体前屈</v>
      </c>
      <c r="BI244" s="177"/>
      <c r="BJ244" s="177"/>
      <c r="BK244" s="177"/>
      <c r="BL244" s="177"/>
      <c r="BM244" s="177"/>
      <c r="BO244" s="177" t="str">
        <f>IF($BO$1="","",$BO$1)</f>
        <v>片脚ファンクショナルリーチ</v>
      </c>
      <c r="BP244" s="177"/>
      <c r="BQ244" s="177"/>
      <c r="BR244" s="177"/>
      <c r="BT244" s="177" t="str">
        <f>IF($BT$1="","",$BT$1)</f>
        <v>YO-YO　テスト　・　30秒シットアップ</v>
      </c>
      <c r="BU244" s="177"/>
      <c r="BV244" s="177"/>
      <c r="BW244" s="177"/>
      <c r="BY244" s="177" t="str">
        <f>IF($BY$1="","",$BY$1)</f>
        <v>握力 （ 右　・　左 ）</v>
      </c>
      <c r="BZ244" s="177"/>
      <c r="CA244" s="177"/>
      <c r="CB244" s="177"/>
      <c r="CC244" s="177"/>
      <c r="CD244" s="177"/>
      <c r="CF244" s="177" t="str">
        <f>IF($CF$1="","",$CF$1)</f>
        <v>キャリア（選出歴）</v>
      </c>
      <c r="CG244" s="177"/>
      <c r="CH244" s="177"/>
      <c r="CI244" s="177"/>
      <c r="CJ244" s="177"/>
      <c r="CK244" s="177"/>
      <c r="CL244" s="177"/>
      <c r="CM244" s="177"/>
      <c r="CN244" s="177"/>
      <c r="CO244" s="177"/>
      <c r="CP244" s="177"/>
      <c r="CQ244" s="177"/>
    </row>
    <row r="245" spans="1:95" ht="30" customHeight="1" x14ac:dyDescent="0.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6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</row>
    <row r="246" spans="1:95" ht="30" customHeight="1" x14ac:dyDescent="0.15">
      <c r="A246" s="13"/>
      <c r="B246" s="14" t="str">
        <f>$B$3</f>
        <v/>
      </c>
      <c r="C246" s="13"/>
      <c r="D246" s="15" t="str">
        <f>IF($D$3="","",$D$3)</f>
        <v>記入者</v>
      </c>
      <c r="E246" s="16"/>
      <c r="F246" s="16"/>
      <c r="G246" s="13"/>
      <c r="H246" s="13"/>
      <c r="I246" s="14" t="str">
        <f>$B$3</f>
        <v/>
      </c>
      <c r="J246" s="13"/>
      <c r="K246" s="15" t="str">
        <f>$D$3</f>
        <v>記入者</v>
      </c>
      <c r="L246" s="16"/>
      <c r="M246" s="16"/>
      <c r="N246" s="13"/>
      <c r="O246" s="13"/>
      <c r="P246" s="14" t="str">
        <f>$B$3</f>
        <v/>
      </c>
      <c r="Q246" s="14"/>
      <c r="R246" s="15" t="str">
        <f>$D$3</f>
        <v>記入者</v>
      </c>
      <c r="S246" s="16"/>
      <c r="T246" s="16"/>
      <c r="U246" s="13"/>
      <c r="V246" s="13"/>
      <c r="W246" s="14" t="str">
        <f>$B$3</f>
        <v/>
      </c>
      <c r="X246" s="13"/>
      <c r="Y246" s="15" t="str">
        <f>$D$3</f>
        <v>記入者</v>
      </c>
      <c r="Z246" s="16"/>
      <c r="AA246" s="16"/>
      <c r="AB246" s="13"/>
      <c r="AC246" s="13"/>
      <c r="AD246" s="14" t="str">
        <f>$B$3</f>
        <v/>
      </c>
      <c r="AE246" s="15"/>
      <c r="AF246" s="15" t="s">
        <v>25</v>
      </c>
      <c r="AG246" s="64"/>
      <c r="AH246" s="16"/>
      <c r="AI246" s="13"/>
      <c r="AJ246" s="13"/>
      <c r="AK246" s="14" t="str">
        <f>$B$3</f>
        <v/>
      </c>
      <c r="AL246" s="13"/>
      <c r="AM246" s="15" t="s">
        <v>8</v>
      </c>
      <c r="AN246" s="16"/>
      <c r="AO246" s="16"/>
      <c r="AP246" s="13"/>
      <c r="AQ246" s="13"/>
      <c r="AR246" s="14" t="str">
        <f>$B$3</f>
        <v/>
      </c>
      <c r="AS246" s="13"/>
      <c r="AT246" s="15" t="s">
        <v>8</v>
      </c>
      <c r="AU246" s="16"/>
      <c r="AV246" s="16"/>
      <c r="AW246" s="13"/>
      <c r="AX246" s="13"/>
      <c r="AY246" s="14" t="str">
        <f>$B$3</f>
        <v/>
      </c>
      <c r="AZ246" s="15" t="s">
        <v>25</v>
      </c>
      <c r="BA246" s="16"/>
      <c r="BB246" s="63"/>
      <c r="BC246" s="13"/>
      <c r="BD246" s="14" t="str">
        <f>$B$3</f>
        <v/>
      </c>
      <c r="BE246" s="15" t="s">
        <v>25</v>
      </c>
      <c r="BF246" s="16"/>
      <c r="BG246" s="13"/>
      <c r="BH246" s="13"/>
      <c r="BI246" s="14" t="str">
        <f>$B$3</f>
        <v/>
      </c>
      <c r="BJ246" s="13"/>
      <c r="BK246" s="15" t="s">
        <v>8</v>
      </c>
      <c r="BL246" s="16"/>
      <c r="BM246" s="16"/>
      <c r="BN246" s="13"/>
      <c r="BO246" s="13"/>
      <c r="BP246" s="14" t="str">
        <f>$B$3</f>
        <v/>
      </c>
      <c r="BQ246" s="15" t="s">
        <v>25</v>
      </c>
      <c r="BR246" s="16"/>
      <c r="BS246" s="13"/>
      <c r="BT246" s="13"/>
      <c r="BU246" s="14" t="str">
        <f>$B$3</f>
        <v/>
      </c>
      <c r="BV246" s="15" t="s">
        <v>25</v>
      </c>
      <c r="BW246" s="16"/>
      <c r="BX246" s="13"/>
      <c r="BY246" s="13"/>
      <c r="BZ246" s="14" t="str">
        <f>$B$3</f>
        <v/>
      </c>
      <c r="CA246" s="13"/>
      <c r="CB246" s="15" t="s">
        <v>8</v>
      </c>
      <c r="CC246" s="16"/>
      <c r="CD246" s="16"/>
      <c r="CE246" s="13"/>
      <c r="CF246" s="13"/>
      <c r="CG246" s="14" t="str">
        <f>$B$3</f>
        <v/>
      </c>
      <c r="CH246" s="13"/>
      <c r="CI246" s="13"/>
      <c r="CJ246" s="13"/>
      <c r="CK246" s="13"/>
      <c r="CL246" s="13"/>
      <c r="CM246" s="380" t="s">
        <v>8</v>
      </c>
      <c r="CN246" s="380"/>
      <c r="CO246" s="16"/>
      <c r="CP246" s="16"/>
      <c r="CQ246" s="16"/>
    </row>
    <row r="247" spans="1:95" ht="30" customHeight="1" thickBo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6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</row>
    <row r="248" spans="1:95" ht="30" customHeight="1" x14ac:dyDescent="0.15">
      <c r="A248" s="161" t="str">
        <f>IF($A$5="","",$A$5)</f>
        <v>no.</v>
      </c>
      <c r="B248" s="158" t="str">
        <f>IF($B$5="","",$B$5)</f>
        <v>氏名</v>
      </c>
      <c r="C248" s="252" t="str">
        <f>IF($C$5="","",$C$5)</f>
        <v>ふりがな</v>
      </c>
      <c r="D248" s="178" t="str">
        <f>IF($D$5="","",$D$5)</f>
        <v>生年月日</v>
      </c>
      <c r="E248" s="181" t="str">
        <f>IF($E$5="","",$E$5)</f>
        <v>形態</v>
      </c>
      <c r="F248" s="182"/>
      <c r="G248" s="13"/>
      <c r="H248" s="161" t="str">
        <f>IF($H$5="","",$H$5)</f>
        <v>no.</v>
      </c>
      <c r="I248" s="158" t="str">
        <f>IF($I$5="","",$I$5)</f>
        <v>氏名</v>
      </c>
      <c r="J248" s="210" t="str">
        <f>IF($J$5="","",$J$5)</f>
        <v>ポジション</v>
      </c>
      <c r="K248" s="211"/>
      <c r="L248" s="181" t="str">
        <f>IF($L$5="","",$L$5)</f>
        <v>形態</v>
      </c>
      <c r="M248" s="182"/>
      <c r="N248" s="13"/>
      <c r="O248" s="161" t="str">
        <f>IF($O$5="","",$O$5)</f>
        <v>no.</v>
      </c>
      <c r="P248" s="158" t="str">
        <f>IF($P$5="","",$P$5)</f>
        <v>氏名</v>
      </c>
      <c r="Q248" s="158" t="str">
        <f>IF($Q$5="","",$Q$5)</f>
        <v>都道府県</v>
      </c>
      <c r="R248" s="178" t="str">
        <f>IF($R$5="","",$R$5)</f>
        <v>利き腕</v>
      </c>
      <c r="S248" s="181" t="str">
        <f>IF($S$5="","",$S$5)</f>
        <v>形態</v>
      </c>
      <c r="T248" s="182"/>
      <c r="U248" s="13"/>
      <c r="V248" s="161" t="str">
        <f>IF($V$5="","",$V$5)</f>
        <v>no.</v>
      </c>
      <c r="W248" s="158" t="str">
        <f>IF($W$5="","",$W$5)</f>
        <v>氏名</v>
      </c>
      <c r="X248" s="297" t="str">
        <f>IF($X$5="","",$X$5)</f>
        <v>スピード</v>
      </c>
      <c r="Y248" s="298"/>
      <c r="Z248" s="298"/>
      <c r="AA248" s="299"/>
      <c r="AB248" s="13"/>
      <c r="AC248" s="161" t="str">
        <f>IF($AC$5="","",$AC$5)</f>
        <v>no.</v>
      </c>
      <c r="AD248" s="158" t="str">
        <f>IF($AD$5="","",$AD$5)</f>
        <v>氏名</v>
      </c>
      <c r="AE248" s="311" t="str">
        <f>IF($AE$5="","",$AE$5)</f>
        <v>敏捷性</v>
      </c>
      <c r="AF248" s="312"/>
      <c r="AG248" s="312"/>
      <c r="AH248" s="313"/>
      <c r="AI248" s="13"/>
      <c r="AJ248" s="161" t="str">
        <f>IF($AJ$5="","",$AJ$5)</f>
        <v>no.</v>
      </c>
      <c r="AK248" s="158" t="str">
        <f>IF($AK$5="","",$AK$5)</f>
        <v>氏名</v>
      </c>
      <c r="AL248" s="205" t="str">
        <f>IF($AL$5="","",$AL$5)</f>
        <v>パワー</v>
      </c>
      <c r="AM248" s="187"/>
      <c r="AN248" s="187"/>
      <c r="AO248" s="188"/>
      <c r="AP248" s="13"/>
      <c r="AQ248" s="161" t="str">
        <f>IF($AQ$5="","",$AQ$5)</f>
        <v>no.</v>
      </c>
      <c r="AR248" s="158" t="str">
        <f>IF($AR$5="","",$AR$5)</f>
        <v>氏名</v>
      </c>
      <c r="AS248" s="205" t="str">
        <f>IF($AS$5="","",$AS$5)</f>
        <v>パワー</v>
      </c>
      <c r="AT248" s="187"/>
      <c r="AU248" s="187"/>
      <c r="AV248" s="188"/>
      <c r="AW248" s="13"/>
      <c r="AX248" s="161" t="str">
        <f>IF($AX$5="","",$AX$5)</f>
        <v>no.</v>
      </c>
      <c r="AY248" s="167" t="str">
        <f>IF($AY$5="","",$AY$5)</f>
        <v>氏名</v>
      </c>
      <c r="AZ248" s="187" t="str">
        <f>IF($AZ$5="","",$AZ$5)</f>
        <v>パワー</v>
      </c>
      <c r="BA248" s="188"/>
      <c r="BB248" s="65"/>
      <c r="BC248" s="161" t="str">
        <f>IF($BC$5="","",$BC$5)</f>
        <v>no.</v>
      </c>
      <c r="BD248" s="167" t="str">
        <f>IF($BD$5="","",$BD$5)</f>
        <v>氏名</v>
      </c>
      <c r="BE248" s="187" t="str">
        <f>IF($BE$5="","",$BE$5)</f>
        <v>パワー</v>
      </c>
      <c r="BF248" s="188"/>
      <c r="BG248" s="13"/>
      <c r="BH248" s="161" t="str">
        <f>IF($BH$5="","",$BH$5)</f>
        <v>no.</v>
      </c>
      <c r="BI248" s="158" t="str">
        <f>IF($BI$5="","",$BI$5)</f>
        <v>氏名</v>
      </c>
      <c r="BJ248" s="189" t="str">
        <f>IF($BJ$5="","",$BJ$5)</f>
        <v>柔軟性</v>
      </c>
      <c r="BK248" s="190"/>
      <c r="BL248" s="190"/>
      <c r="BM248" s="191"/>
      <c r="BN248" s="13"/>
      <c r="BO248" s="161" t="str">
        <f>IF($BO$5="","",$BO$5)</f>
        <v>no.</v>
      </c>
      <c r="BP248" s="167" t="str">
        <f>IF($BP$5="","",$BP$5)</f>
        <v>氏名</v>
      </c>
      <c r="BQ248" s="189" t="str">
        <f>IF($BQ$5="","",$BQ$5)</f>
        <v>柔軟性</v>
      </c>
      <c r="BR248" s="191"/>
      <c r="BS248" s="13"/>
      <c r="BT248" s="161" t="str">
        <f>IF($BT$5="","",$BT$5)</f>
        <v>no.</v>
      </c>
      <c r="BU248" s="167" t="str">
        <f>IF($BU$5="","",$BU$5)</f>
        <v>氏名</v>
      </c>
      <c r="BV248" s="303" t="str">
        <f>IF($BV$5="","",$BV$5)</f>
        <v>持久力</v>
      </c>
      <c r="BW248" s="304"/>
      <c r="BX248" s="13"/>
      <c r="BY248" s="161" t="str">
        <f>IF($BY$5="","",$BY$5)</f>
        <v>no.</v>
      </c>
      <c r="BZ248" s="167" t="str">
        <f>IF($BZ$5="","",$BZ$5)</f>
        <v>氏名</v>
      </c>
      <c r="CA248" s="172" t="str">
        <f>IF($CA$5="","",$CA$5)</f>
        <v>筋力</v>
      </c>
      <c r="CB248" s="172"/>
      <c r="CC248" s="172"/>
      <c r="CD248" s="173"/>
      <c r="CE248" s="13"/>
      <c r="CF248" s="161" t="str">
        <f>IF($CF$5="","",$CF$5)</f>
        <v>no.</v>
      </c>
      <c r="CG248" s="167" t="str">
        <f>IF($CG$5="","",$CG$5)</f>
        <v>氏名</v>
      </c>
      <c r="CH248" s="171" t="str">
        <f>IF($CH$5="","",$CH$5)</f>
        <v>カテゴリー</v>
      </c>
      <c r="CI248" s="172"/>
      <c r="CJ248" s="172"/>
      <c r="CK248" s="172"/>
      <c r="CL248" s="172"/>
      <c r="CM248" s="172"/>
      <c r="CN248" s="172"/>
      <c r="CO248" s="172"/>
      <c r="CP248" s="172"/>
      <c r="CQ248" s="173"/>
    </row>
    <row r="249" spans="1:95" ht="30" customHeight="1" x14ac:dyDescent="0.15">
      <c r="A249" s="162"/>
      <c r="B249" s="159"/>
      <c r="C249" s="253"/>
      <c r="D249" s="179"/>
      <c r="E249" s="183"/>
      <c r="F249" s="184"/>
      <c r="G249" s="13"/>
      <c r="H249" s="162"/>
      <c r="I249" s="159"/>
      <c r="J249" s="163"/>
      <c r="K249" s="212"/>
      <c r="L249" s="183"/>
      <c r="M249" s="184"/>
      <c r="N249" s="13"/>
      <c r="O249" s="162"/>
      <c r="P249" s="159"/>
      <c r="Q249" s="159"/>
      <c r="R249" s="179"/>
      <c r="S249" s="183"/>
      <c r="T249" s="184"/>
      <c r="U249" s="13"/>
      <c r="V249" s="162"/>
      <c r="W249" s="159"/>
      <c r="X249" s="300"/>
      <c r="Y249" s="301"/>
      <c r="Z249" s="301"/>
      <c r="AA249" s="302"/>
      <c r="AB249" s="13"/>
      <c r="AC249" s="162"/>
      <c r="AD249" s="159"/>
      <c r="AE249" s="314"/>
      <c r="AF249" s="315"/>
      <c r="AG249" s="315"/>
      <c r="AH249" s="316"/>
      <c r="AI249" s="13"/>
      <c r="AJ249" s="162"/>
      <c r="AK249" s="159"/>
      <c r="AL249" s="238" t="str">
        <f>IF($AL$6="","",$AL$6)</f>
        <v>下肢</v>
      </c>
      <c r="AM249" s="239"/>
      <c r="AN249" s="239"/>
      <c r="AO249" s="240"/>
      <c r="AP249" s="13"/>
      <c r="AQ249" s="162"/>
      <c r="AR249" s="159"/>
      <c r="AS249" s="238" t="str">
        <f>IF($AS$6="","",$AS$6)</f>
        <v>下肢</v>
      </c>
      <c r="AT249" s="239"/>
      <c r="AU249" s="239"/>
      <c r="AV249" s="240"/>
      <c r="AW249" s="13"/>
      <c r="AX249" s="162"/>
      <c r="AY249" s="168"/>
      <c r="AZ249" s="239" t="str">
        <f>IF($AZ$6="","",$AZ$6)</f>
        <v>下肢</v>
      </c>
      <c r="BA249" s="240"/>
      <c r="BB249" s="65"/>
      <c r="BC249" s="162"/>
      <c r="BD249" s="168"/>
      <c r="BE249" s="239" t="str">
        <f>IF($BE$6="","",$BE$6)</f>
        <v>上肢</v>
      </c>
      <c r="BF249" s="240"/>
      <c r="BG249" s="13"/>
      <c r="BH249" s="162"/>
      <c r="BI249" s="159"/>
      <c r="BJ249" s="241" t="str">
        <f>IF($BJ$6="","",$BJ$6)</f>
        <v>肩関節</v>
      </c>
      <c r="BK249" s="242"/>
      <c r="BL249" s="241" t="s">
        <v>33</v>
      </c>
      <c r="BM249" s="243"/>
      <c r="BN249" s="13"/>
      <c r="BO249" s="162"/>
      <c r="BP249" s="168"/>
      <c r="BQ249" s="241" t="str">
        <f>IF($BQ$6="","",$BQ$6)</f>
        <v>動的</v>
      </c>
      <c r="BR249" s="243"/>
      <c r="BS249" s="13"/>
      <c r="BT249" s="162"/>
      <c r="BU249" s="168"/>
      <c r="BV249" s="305"/>
      <c r="BW249" s="306"/>
      <c r="BX249" s="13"/>
      <c r="BY249" s="162"/>
      <c r="BZ249" s="168"/>
      <c r="CA249" s="175"/>
      <c r="CB249" s="175"/>
      <c r="CC249" s="175"/>
      <c r="CD249" s="176"/>
      <c r="CE249" s="13"/>
      <c r="CF249" s="162"/>
      <c r="CG249" s="168"/>
      <c r="CH249" s="174"/>
      <c r="CI249" s="175"/>
      <c r="CJ249" s="175"/>
      <c r="CK249" s="175"/>
      <c r="CL249" s="175"/>
      <c r="CM249" s="175"/>
      <c r="CN249" s="175"/>
      <c r="CO249" s="175"/>
      <c r="CP249" s="175"/>
      <c r="CQ249" s="176"/>
    </row>
    <row r="250" spans="1:95" ht="30" customHeight="1" x14ac:dyDescent="0.15">
      <c r="A250" s="162"/>
      <c r="B250" s="159"/>
      <c r="C250" s="253"/>
      <c r="D250" s="180"/>
      <c r="E250" s="17" t="str">
        <f>IF($E$7="","",$E$7)</f>
        <v>身長</v>
      </c>
      <c r="F250" s="18" t="str">
        <f>IF($F$7="","",$F$7)</f>
        <v>体重</v>
      </c>
      <c r="G250" s="13"/>
      <c r="H250" s="162"/>
      <c r="I250" s="159"/>
      <c r="J250" s="163"/>
      <c r="K250" s="212"/>
      <c r="L250" s="37" t="str">
        <f>IF($L$7="","",$L$7)</f>
        <v>上腕背部皮脂厚</v>
      </c>
      <c r="M250" s="38" t="str">
        <f>IF($M$7="","",$M$7)</f>
        <v>肩甲骨下角皮脂厚</v>
      </c>
      <c r="N250" s="13"/>
      <c r="O250" s="162"/>
      <c r="P250" s="159"/>
      <c r="Q250" s="159"/>
      <c r="R250" s="180"/>
      <c r="S250" s="185" t="str">
        <f>IF($S$7="","",$S$7)</f>
        <v>指高</v>
      </c>
      <c r="T250" s="186"/>
      <c r="U250" s="13"/>
      <c r="V250" s="162"/>
      <c r="W250" s="163"/>
      <c r="X250" s="263" t="str">
        <f>IF($X$7="","",$X$7)</f>
        <v>20ｍスプリント</v>
      </c>
      <c r="Y250" s="264"/>
      <c r="Z250" s="264"/>
      <c r="AA250" s="265"/>
      <c r="AB250" s="13"/>
      <c r="AC250" s="162"/>
      <c r="AD250" s="163"/>
      <c r="AE250" s="317" t="str">
        <f>IF($AE$7="","",$AE$7)</f>
        <v>プロアジリティー</v>
      </c>
      <c r="AF250" s="318"/>
      <c r="AG250" s="318"/>
      <c r="AH250" s="319"/>
      <c r="AI250" s="13"/>
      <c r="AJ250" s="162"/>
      <c r="AK250" s="163"/>
      <c r="AL250" s="206" t="str">
        <f>IF($AL$7="","",$AL$7)</f>
        <v>垂直跳び</v>
      </c>
      <c r="AM250" s="207"/>
      <c r="AN250" s="165" t="str">
        <f>IF($AN$7="","",$AN$7)</f>
        <v>ランニングジャンプ</v>
      </c>
      <c r="AO250" s="166"/>
      <c r="AP250" s="13"/>
      <c r="AQ250" s="162"/>
      <c r="AR250" s="163"/>
      <c r="AS250" s="206" t="str">
        <f>IF($AS$7="","",$AS$7)</f>
        <v>ブロックジャンプ（右方向へ）</v>
      </c>
      <c r="AT250" s="207"/>
      <c r="AU250" s="165" t="str">
        <f>IF($AU$7="","",$AU$7)</f>
        <v>ブロックジャンプ（左方向へ）</v>
      </c>
      <c r="AV250" s="166"/>
      <c r="AW250" s="13"/>
      <c r="AX250" s="162"/>
      <c r="AY250" s="168"/>
      <c r="AZ250" s="208" t="str">
        <f>IF($AZ$7="","",$AZ$7)</f>
        <v>両脚３回跳</v>
      </c>
      <c r="BA250" s="209"/>
      <c r="BB250" s="66"/>
      <c r="BC250" s="162"/>
      <c r="BD250" s="168"/>
      <c r="BE250" s="208" t="str">
        <f>IF($BE$7="","",$BE$7)</f>
        <v>オーバーヘッドスロー</v>
      </c>
      <c r="BF250" s="209"/>
      <c r="BG250" s="13"/>
      <c r="BH250" s="162"/>
      <c r="BI250" s="163"/>
      <c r="BJ250" s="203" t="str">
        <f>IF($BJ$7="","",$BJ$7)</f>
        <v>バッククラッチ</v>
      </c>
      <c r="BK250" s="204"/>
      <c r="BL250" s="67" t="s">
        <v>34</v>
      </c>
      <c r="BM250" s="68" t="s">
        <v>35</v>
      </c>
      <c r="BN250" s="13"/>
      <c r="BO250" s="162"/>
      <c r="BP250" s="168"/>
      <c r="BQ250" s="307" t="str">
        <f>IF($BQ$7="","",$BQ$7)</f>
        <v>片脚ファンクショナルリーチ</v>
      </c>
      <c r="BR250" s="308"/>
      <c r="BS250" s="13"/>
      <c r="BT250" s="162"/>
      <c r="BU250" s="168"/>
      <c r="BV250" s="69" t="str">
        <f>IF($BV$7="","",$BV$7)</f>
        <v>YO-YO　テスト</v>
      </c>
      <c r="BW250" s="70" t="str">
        <f>IF($BW$7="","",$BW$7)</f>
        <v>30秒シットアップ</v>
      </c>
      <c r="BX250" s="13"/>
      <c r="BY250" s="162"/>
      <c r="BZ250" s="168"/>
      <c r="CA250" s="156" t="str">
        <f>IF($CA$7="","",$CA$7)</f>
        <v>握力（右）</v>
      </c>
      <c r="CB250" s="157"/>
      <c r="CC250" s="201" t="str">
        <f>IF($CC$7="","",$CC$7)</f>
        <v>握力（左）</v>
      </c>
      <c r="CD250" s="202"/>
      <c r="CE250" s="13"/>
      <c r="CF250" s="162"/>
      <c r="CG250" s="168"/>
      <c r="CH250" s="155" t="str">
        <f>IF($CH$7="","",$CH$7)</f>
        <v>選抜選出歴</v>
      </c>
      <c r="CI250" s="156"/>
      <c r="CJ250" s="156"/>
      <c r="CK250" s="156"/>
      <c r="CL250" s="157"/>
      <c r="CM250" s="377" t="str">
        <f>IF($CM$7="","",$CM$7)</f>
        <v>日本代表選出歴</v>
      </c>
      <c r="CN250" s="378"/>
      <c r="CO250" s="378"/>
      <c r="CP250" s="378"/>
      <c r="CQ250" s="379"/>
    </row>
    <row r="251" spans="1:95" ht="30" customHeight="1" x14ac:dyDescent="0.15">
      <c r="A251" s="162"/>
      <c r="B251" s="159"/>
      <c r="C251" s="253"/>
      <c r="D251" s="180"/>
      <c r="E251" s="19"/>
      <c r="F251" s="20"/>
      <c r="G251" s="13"/>
      <c r="H251" s="162"/>
      <c r="I251" s="159"/>
      <c r="J251" s="163"/>
      <c r="K251" s="212"/>
      <c r="L251" s="39"/>
      <c r="M251" s="20"/>
      <c r="N251" s="13"/>
      <c r="O251" s="162"/>
      <c r="P251" s="159"/>
      <c r="Q251" s="159"/>
      <c r="R251" s="180"/>
      <c r="S251" s="42" t="str">
        <f>IF($S$8="","",$S$8)</f>
        <v>片手</v>
      </c>
      <c r="T251" s="43" t="str">
        <f>IF($T$8="","",$T$8)</f>
        <v>両手</v>
      </c>
      <c r="U251" s="13"/>
      <c r="V251" s="162"/>
      <c r="W251" s="163"/>
      <c r="X251" s="51" t="str">
        <f>IF($X$8="","",$X$8)</f>
        <v>1st（10m）</v>
      </c>
      <c r="Y251" s="52" t="str">
        <f>IF($Y$8="","",$Y$8)</f>
        <v>1st（20m）</v>
      </c>
      <c r="Z251" s="53" t="str">
        <f>IF($Z$8="","",$Z$8)</f>
        <v>2nd（10m）</v>
      </c>
      <c r="AA251" s="54" t="str">
        <f>IF($AA$8="","",$AA$8)</f>
        <v>2nd（20m）</v>
      </c>
      <c r="AB251" s="13"/>
      <c r="AC251" s="162"/>
      <c r="AD251" s="163"/>
      <c r="AE251" s="320" t="str">
        <f>IF($AE$8="","",$AE$8)</f>
        <v>1st</v>
      </c>
      <c r="AF251" s="321"/>
      <c r="AG251" s="322" t="str">
        <f>IF($AG$8="","",$AG$8)</f>
        <v>2nd</v>
      </c>
      <c r="AH251" s="323"/>
      <c r="AI251" s="13"/>
      <c r="AJ251" s="162"/>
      <c r="AK251" s="163"/>
      <c r="AL251" s="71" t="str">
        <f>IF($AL$8="","",$AL$8)</f>
        <v>1st</v>
      </c>
      <c r="AM251" s="72" t="str">
        <f>IF($AM$8="","",$AM$8)</f>
        <v>2nd</v>
      </c>
      <c r="AN251" s="73" t="str">
        <f>IF($AN$8="","",$AN$8)</f>
        <v>1st</v>
      </c>
      <c r="AO251" s="74" t="str">
        <f>IF($AO$8="","",$AO$8)</f>
        <v>2nd</v>
      </c>
      <c r="AP251" s="13"/>
      <c r="AQ251" s="162"/>
      <c r="AR251" s="163"/>
      <c r="AS251" s="71" t="str">
        <f>IF($AS$8="","",$AS$8)</f>
        <v>1st</v>
      </c>
      <c r="AT251" s="72" t="str">
        <f>IF($AT$8="","",$AT$8)</f>
        <v>2nd</v>
      </c>
      <c r="AU251" s="73" t="str">
        <f>IF($AU$8="","",$AU$8)</f>
        <v>1st</v>
      </c>
      <c r="AV251" s="74" t="str">
        <f>IF($AV$8="","",$AV$8)</f>
        <v>2nd</v>
      </c>
      <c r="AW251" s="13"/>
      <c r="AX251" s="162"/>
      <c r="AY251" s="168"/>
      <c r="AZ251" s="75" t="str">
        <f>IF($AZ$8="","",$AZ$8)</f>
        <v>1st</v>
      </c>
      <c r="BA251" s="76" t="str">
        <f>IF($BA$8="","",$BA$8)</f>
        <v>2nd</v>
      </c>
      <c r="BB251" s="77"/>
      <c r="BC251" s="162"/>
      <c r="BD251" s="168"/>
      <c r="BE251" s="75" t="str">
        <f>IF($BE$8="","",$BE$8)</f>
        <v>1st</v>
      </c>
      <c r="BF251" s="76" t="str">
        <f>IF($BF$8="","",$BF$8)</f>
        <v>2nd</v>
      </c>
      <c r="BG251" s="13"/>
      <c r="BH251" s="162"/>
      <c r="BI251" s="163"/>
      <c r="BJ251" s="78" t="str">
        <f>IF($BJ$8="","",$BJ$8)</f>
        <v>右上</v>
      </c>
      <c r="BK251" s="79" t="str">
        <f>IF($BK$8="","",$BK$8)</f>
        <v>左上</v>
      </c>
      <c r="BL251" s="80"/>
      <c r="BM251" s="81"/>
      <c r="BN251" s="13"/>
      <c r="BO251" s="162"/>
      <c r="BP251" s="168"/>
      <c r="BQ251" s="80" t="str">
        <f>IF($BQ$8="","",$BQ$8)</f>
        <v>右手</v>
      </c>
      <c r="BR251" s="82" t="str">
        <f>IF($BR$8="","",$BR$8)</f>
        <v>左手</v>
      </c>
      <c r="BS251" s="13"/>
      <c r="BT251" s="162"/>
      <c r="BU251" s="168"/>
      <c r="BV251" s="83"/>
      <c r="BW251" s="84"/>
      <c r="BX251" s="13"/>
      <c r="BY251" s="162"/>
      <c r="BZ251" s="168"/>
      <c r="CA251" s="85" t="str">
        <f>IF($CA$8="","",$CA$8)</f>
        <v>1st</v>
      </c>
      <c r="CB251" s="86" t="str">
        <f>IF($CB$8="","",$CB$8)</f>
        <v>2nd</v>
      </c>
      <c r="CC251" s="87" t="str">
        <f>IF($CC$8="","",$CC$8)</f>
        <v>1st</v>
      </c>
      <c r="CD251" s="88" t="str">
        <f>IF($CD$8="","",$CD$8)</f>
        <v>2nd</v>
      </c>
      <c r="CE251" s="13"/>
      <c r="CF251" s="162"/>
      <c r="CG251" s="168"/>
      <c r="CH251" s="85" t="str">
        <f>IF($CH$8="","",$CH$8)</f>
        <v>EA</v>
      </c>
      <c r="CI251" s="89" t="str">
        <f>IF($CI$8="","",$CI$8)</f>
        <v>JHT</v>
      </c>
      <c r="CJ251" s="89" t="str">
        <f>IF($CJ$8="","",$CJ$8)</f>
        <v>JH</v>
      </c>
      <c r="CK251" s="89" t="str">
        <f>IF($CK$8="","",$CK$8)</f>
        <v>H</v>
      </c>
      <c r="CL251" s="90" t="str">
        <f>IF($CL$8="","",$CL$8)</f>
        <v>Univ</v>
      </c>
      <c r="CM251" s="90" t="str">
        <f>IF($CM$8="","",$CM$8)</f>
        <v>U16／17</v>
      </c>
      <c r="CN251" s="90" t="str">
        <f>IF($CN$8="","",$CN$8)</f>
        <v>U18／19</v>
      </c>
      <c r="CO251" s="91" t="str">
        <f>IF($CO$8="","",$CO$8)</f>
        <v>U20／21</v>
      </c>
      <c r="CP251" s="91" t="str">
        <f>IF($CP$8="","",$CP$8)</f>
        <v>U23</v>
      </c>
      <c r="CQ251" s="92" t="str">
        <f>IF($CQ$8="","",$CQ$8)</f>
        <v>JPN</v>
      </c>
    </row>
    <row r="252" spans="1:95" ht="30" customHeight="1" x14ac:dyDescent="0.15">
      <c r="A252" s="162"/>
      <c r="B252" s="160"/>
      <c r="C252" s="253"/>
      <c r="D252" s="180"/>
      <c r="E252" s="122" t="str">
        <f>IF($E$9="","",$E$9)</f>
        <v>cm</v>
      </c>
      <c r="F252" s="123" t="str">
        <f>IF($F$9="","",$F$9)</f>
        <v>kg</v>
      </c>
      <c r="G252" s="13"/>
      <c r="H252" s="162"/>
      <c r="I252" s="160"/>
      <c r="J252" s="164"/>
      <c r="K252" s="213"/>
      <c r="L252" s="126" t="str">
        <f>IF($L$9="","",$L$9)</f>
        <v>mm</v>
      </c>
      <c r="M252" s="127" t="str">
        <f>IF($M$9="","",$M$9)</f>
        <v>mm</v>
      </c>
      <c r="N252" s="13"/>
      <c r="O252" s="162"/>
      <c r="P252" s="160"/>
      <c r="Q252" s="160"/>
      <c r="R252" s="180"/>
      <c r="S252" s="129" t="str">
        <f>IF($S$9="","",$S$9)</f>
        <v>cm</v>
      </c>
      <c r="T252" s="130" t="str">
        <f>IF($T$9="","",$T$9)</f>
        <v>cm</v>
      </c>
      <c r="U252" s="13"/>
      <c r="V252" s="162"/>
      <c r="W252" s="164"/>
      <c r="X252" s="131" t="str">
        <f>IF($X$9="","",$X$9)</f>
        <v>sec</v>
      </c>
      <c r="Y252" s="132" t="str">
        <f>IF($Y$9="","",$Y$9)</f>
        <v>sec</v>
      </c>
      <c r="Z252" s="133" t="str">
        <f>IF($Z$9="","",$Z$9)</f>
        <v>sec</v>
      </c>
      <c r="AA252" s="134" t="str">
        <f>IF($AA$9="","",$AA$9)</f>
        <v>sec</v>
      </c>
      <c r="AB252" s="13"/>
      <c r="AC252" s="162"/>
      <c r="AD252" s="164"/>
      <c r="AE252" s="324" t="str">
        <f>IF($AE$9="","",$AE$9)</f>
        <v>sec</v>
      </c>
      <c r="AF252" s="325"/>
      <c r="AG252" s="309" t="str">
        <f>IF($AG$9="","",$AG$9)</f>
        <v>sec</v>
      </c>
      <c r="AH252" s="310"/>
      <c r="AI252" s="13"/>
      <c r="AJ252" s="162"/>
      <c r="AK252" s="164"/>
      <c r="AL252" s="135" t="str">
        <f>IF($AL$9="","",$AL$9)</f>
        <v>cm</v>
      </c>
      <c r="AM252" s="136" t="str">
        <f>IF($AM$9="","",$AM$9)</f>
        <v>cm</v>
      </c>
      <c r="AN252" s="137" t="str">
        <f>IF($AN$9="","",$AN$9)</f>
        <v>cm</v>
      </c>
      <c r="AO252" s="138" t="str">
        <f>IF($AO$9="","",$AO$9)</f>
        <v>cm</v>
      </c>
      <c r="AP252" s="13"/>
      <c r="AQ252" s="162"/>
      <c r="AR252" s="164"/>
      <c r="AS252" s="135" t="str">
        <f>IF($AS$9="","",$AS$9)</f>
        <v>cm</v>
      </c>
      <c r="AT252" s="136" t="str">
        <f>IF($AT$9="","",$AT$9)</f>
        <v>cm</v>
      </c>
      <c r="AU252" s="137" t="str">
        <f>IF($AU$9="","",$AU$9)</f>
        <v>cm</v>
      </c>
      <c r="AV252" s="138" t="str">
        <f>IF($AV$9="","",$AV$9)</f>
        <v>cm</v>
      </c>
      <c r="AW252" s="13"/>
      <c r="AX252" s="162"/>
      <c r="AY252" s="169"/>
      <c r="AZ252" s="139" t="str">
        <f>IF($AZ$9="","",$AZ$9)</f>
        <v>m</v>
      </c>
      <c r="BA252" s="140" t="str">
        <f>IF($BA$9="","",$BA$9)</f>
        <v>m</v>
      </c>
      <c r="BB252" s="93"/>
      <c r="BC252" s="162"/>
      <c r="BD252" s="169"/>
      <c r="BE252" s="139" t="str">
        <f>IF($BE$9="","",$BE$9)</f>
        <v>m</v>
      </c>
      <c r="BF252" s="141" t="str">
        <f>IF($BF$9="","",$BF$9)</f>
        <v>m</v>
      </c>
      <c r="BG252" s="13"/>
      <c r="BH252" s="162"/>
      <c r="BI252" s="164"/>
      <c r="BJ252" s="142" t="str">
        <f>IF($BJ$9="","",$BJ$9)</f>
        <v>cm</v>
      </c>
      <c r="BK252" s="143" t="str">
        <f>IF($BK$9="","",$BK$9)</f>
        <v>cm</v>
      </c>
      <c r="BL252" s="144" t="str">
        <f>IF($BL$9="","",$BL$9)</f>
        <v>cm</v>
      </c>
      <c r="BM252" s="145" t="str">
        <f>IF($BM$9="","",$BM$9)</f>
        <v>cm</v>
      </c>
      <c r="BN252" s="13"/>
      <c r="BO252" s="162"/>
      <c r="BP252" s="169"/>
      <c r="BQ252" s="143" t="str">
        <f>IF($BQ$9="","",$BQ$9)</f>
        <v>cm</v>
      </c>
      <c r="BR252" s="145" t="str">
        <f>IF($BR$9="","",$BR$9)</f>
        <v>cm</v>
      </c>
      <c r="BS252" s="13"/>
      <c r="BT252" s="162"/>
      <c r="BU252" s="169"/>
      <c r="BV252" s="147" t="str">
        <f>IF($BV$9="","",$BV$9)</f>
        <v>m</v>
      </c>
      <c r="BW252" s="94" t="str">
        <f>IF($BW$9="","",$BW$9)</f>
        <v>回</v>
      </c>
      <c r="BX252" s="13"/>
      <c r="BY252" s="162"/>
      <c r="BZ252" s="169"/>
      <c r="CA252" s="148" t="str">
        <f>IF($CA$9="","",$CA$9)</f>
        <v>kg</v>
      </c>
      <c r="CB252" s="149" t="str">
        <f>IF($CB$9="","",$CB$9)</f>
        <v>kg</v>
      </c>
      <c r="CC252" s="149" t="str">
        <f>IF($CC$9="","",$CC$9)</f>
        <v>kg</v>
      </c>
      <c r="CD252" s="150" t="str">
        <f>IF($CD$9="","",$CD$9)</f>
        <v>kg</v>
      </c>
      <c r="CE252" s="13"/>
      <c r="CF252" s="162"/>
      <c r="CG252" s="169"/>
      <c r="CH252" s="95" t="str">
        <f>IF($CH$9="","",$CH$9)</f>
        <v>年</v>
      </c>
      <c r="CI252" s="95" t="str">
        <f>IF($CI$9="","",$CI$9)</f>
        <v>年</v>
      </c>
      <c r="CJ252" s="95" t="str">
        <f>IF($CJ$9="","",$CJ$9)</f>
        <v>年</v>
      </c>
      <c r="CK252" s="95" t="str">
        <f>IF($CK$9="","",$CK$9)</f>
        <v>年</v>
      </c>
      <c r="CL252" s="95" t="str">
        <f>IF($CL$9="","",$CL$9)</f>
        <v>年</v>
      </c>
      <c r="CM252" s="95" t="str">
        <f>IF($CM$9="","",$CM$9)</f>
        <v>年</v>
      </c>
      <c r="CN252" s="95" t="str">
        <f>IF($CN$9="","",$CN$9)</f>
        <v>年</v>
      </c>
      <c r="CO252" s="95" t="str">
        <f>IF($CO$9="","",$CO$9)</f>
        <v>年</v>
      </c>
      <c r="CP252" s="95" t="str">
        <f>IF($CP$9="","",$CP$9)</f>
        <v>年</v>
      </c>
      <c r="CQ252" s="96" t="str">
        <f>IF($CQ$9="","",$CQ$9)</f>
        <v>年</v>
      </c>
    </row>
    <row r="253" spans="1:95" ht="30" customHeight="1" x14ac:dyDescent="0.15">
      <c r="A253" s="21" t="str">
        <f>IF($A$10="","",$A$10)</f>
        <v/>
      </c>
      <c r="B253" s="22" t="str">
        <f>IF($B$10="","",$B$10)</f>
        <v/>
      </c>
      <c r="C253" s="22" t="str">
        <f>IF($C$10="","",$C$10)</f>
        <v>ひらがな</v>
      </c>
      <c r="D253" s="23" t="str">
        <f>IF($D$10="","",$D$10)</f>
        <v>西暦</v>
      </c>
      <c r="E253" s="24" t="str">
        <f>IF($E$10="","",$E$10)</f>
        <v>小数点第一位</v>
      </c>
      <c r="F253" s="25" t="str">
        <f>IF($F$10="","",$F$10)</f>
        <v>小数点第二位</v>
      </c>
      <c r="G253" s="13"/>
      <c r="H253" s="21" t="str">
        <f>IF($H$10="","",$H$10)</f>
        <v/>
      </c>
      <c r="I253" s="112" t="str">
        <f>IF($I$10="","",$I$10)</f>
        <v/>
      </c>
      <c r="J253" s="236" t="str">
        <f>IF($J$10="","",$J$10)</f>
        <v>複数可</v>
      </c>
      <c r="K253" s="237"/>
      <c r="L253" s="24" t="str">
        <f>IF($L$10="","",$L$10)</f>
        <v>小数点第一位</v>
      </c>
      <c r="M253" s="25" t="str">
        <f>IF($M$10="","",$M$10)</f>
        <v>小数点第一位</v>
      </c>
      <c r="N253" s="13"/>
      <c r="O253" s="21" t="str">
        <f>IF($O$10="","",$O$10)</f>
        <v/>
      </c>
      <c r="P253" s="112" t="str">
        <f>IF($P$10="","",$P$10)</f>
        <v/>
      </c>
      <c r="Q253" s="22" t="str">
        <f>IF($Q$10="","",$Q$10)</f>
        <v>漢字</v>
      </c>
      <c r="R253" s="44" t="str">
        <f>IF($R$10="","",$R$10)</f>
        <v/>
      </c>
      <c r="S253" s="24" t="str">
        <f>IF($S$10="","",$S$10)</f>
        <v>小数点第一位</v>
      </c>
      <c r="T253" s="25" t="str">
        <f>IF($T$10="","",$T$10)</f>
        <v>小数点第一位</v>
      </c>
      <c r="U253" s="13"/>
      <c r="V253" s="21" t="str">
        <f>IF($V$10="","",$V$10)</f>
        <v/>
      </c>
      <c r="W253" s="55" t="str">
        <f>IF($W$10="","",$W$10)</f>
        <v/>
      </c>
      <c r="X253" s="24" t="str">
        <f>IF($X$10="","",$X$10)</f>
        <v>小数点第二位</v>
      </c>
      <c r="Y253" s="56" t="str">
        <f>IF($Y$10="","",$Y$10)</f>
        <v>小数点第二位</v>
      </c>
      <c r="Z253" s="56" t="str">
        <f>IF($Z$10="","",$Z$10)</f>
        <v>小数点第二位</v>
      </c>
      <c r="AA253" s="25" t="str">
        <f>IF($AA$10="","",$AA$10)</f>
        <v>小数点第二位</v>
      </c>
      <c r="AB253" s="13"/>
      <c r="AC253" s="21" t="str">
        <f>IF($AC$10="","",$AC$10)</f>
        <v/>
      </c>
      <c r="AD253" s="55" t="str">
        <f>IF($AD$10="","",$AD$10)</f>
        <v/>
      </c>
      <c r="AE253" s="370" t="str">
        <f>IF($AE$10="","",$AE$10)</f>
        <v>小数点第二位</v>
      </c>
      <c r="AF253" s="371"/>
      <c r="AG253" s="372" t="str">
        <f>IF($AG$10="","",$AG$10)</f>
        <v>小数点第二位</v>
      </c>
      <c r="AH253" s="373"/>
      <c r="AI253" s="13"/>
      <c r="AJ253" s="21" t="str">
        <f>IF($AJ$10="","",$AJ$10)</f>
        <v/>
      </c>
      <c r="AK253" s="55" t="str">
        <f>IF($AK$10="","",$AK$10)</f>
        <v/>
      </c>
      <c r="AL253" s="24" t="str">
        <f>IF($AL$10="","",$AL$10)</f>
        <v>小数点第零位</v>
      </c>
      <c r="AM253" s="56" t="str">
        <f>IF($AM$10="","",$AM$10)</f>
        <v>小数点第零位</v>
      </c>
      <c r="AN253" s="56" t="str">
        <f>IF($AN$10="","",$AN$10)</f>
        <v>小数点第零位</v>
      </c>
      <c r="AO253" s="25" t="str">
        <f>IF($AO$10="","",$AO$10)</f>
        <v>小数点第零位</v>
      </c>
      <c r="AP253" s="13"/>
      <c r="AQ253" s="21" t="str">
        <f>IF($AQ$10="","",$AQ$10)</f>
        <v/>
      </c>
      <c r="AR253" s="55" t="str">
        <f>IF($AR$10="","",$AR$10)</f>
        <v/>
      </c>
      <c r="AS253" s="24" t="str">
        <f>IF($AS$10="","",$AS$10)</f>
        <v>小数点第零位</v>
      </c>
      <c r="AT253" s="56" t="str">
        <f>IF($AT$10="","",$AT$10)</f>
        <v>小数点第零位</v>
      </c>
      <c r="AU253" s="56" t="str">
        <f>IF($AU$10="","",$AU$10)</f>
        <v>小数点第零位</v>
      </c>
      <c r="AV253" s="25" t="str">
        <f>IF($AV$10="","",$AV$10)</f>
        <v>小数点第零位</v>
      </c>
      <c r="AW253" s="13"/>
      <c r="AX253" s="21" t="str">
        <f>IF($AX$10="","",$AX$10)</f>
        <v/>
      </c>
      <c r="AY253" s="97" t="str">
        <f>IF($AY$10="","",$AY$10)</f>
        <v/>
      </c>
      <c r="AZ253" s="24" t="str">
        <f>IF($AZ$10="","",$AZ$10)</f>
        <v>小数点第二位</v>
      </c>
      <c r="BA253" s="25" t="str">
        <f>IF($BA$10="","",$BA$10)</f>
        <v>小数点第二位</v>
      </c>
      <c r="BB253" s="65"/>
      <c r="BC253" s="21" t="str">
        <f>IF($BC$10="","",$BC$10)</f>
        <v/>
      </c>
      <c r="BD253" s="97" t="str">
        <f>IF($BD$10="","",$BD$10)</f>
        <v/>
      </c>
      <c r="BE253" s="24" t="str">
        <f>IF($BE$10="","",$BE$10)</f>
        <v>小数点第二位</v>
      </c>
      <c r="BF253" s="25" t="str">
        <f>IF($BF$10="","",$BF$10)</f>
        <v>小数点第二位</v>
      </c>
      <c r="BG253" s="13"/>
      <c r="BH253" s="21" t="str">
        <f>IF($BH$10="","",$BH$10)</f>
        <v/>
      </c>
      <c r="BI253" s="55" t="str">
        <f>IF($BI$10="","",$BI$10)</f>
        <v/>
      </c>
      <c r="BJ253" s="24" t="str">
        <f>IF($BJ$10="","",$BJ$10)</f>
        <v>小数点第一位</v>
      </c>
      <c r="BK253" s="56" t="str">
        <f>IF($BK$10="","",$BK$10)</f>
        <v>小数点第一位</v>
      </c>
      <c r="BL253" s="56" t="str">
        <f>IF($BL$10="","",$BL$10)</f>
        <v>小数点第一位</v>
      </c>
      <c r="BM253" s="25" t="str">
        <f>IF($BM$10="","",$BM$10)</f>
        <v>小数点第一位</v>
      </c>
      <c r="BN253" s="13"/>
      <c r="BO253" s="21" t="str">
        <f>IF($BO$10="","",$BO$10)</f>
        <v/>
      </c>
      <c r="BP253" s="97" t="str">
        <f>IF($BP$10="","",$BP$10)</f>
        <v/>
      </c>
      <c r="BQ253" s="56" t="str">
        <f>IF($BQ$10="","",$BQ$10)</f>
        <v>小数点第一位</v>
      </c>
      <c r="BR253" s="25" t="str">
        <f>IF($BR$10="","",$BR$10)</f>
        <v>小数点第一位</v>
      </c>
      <c r="BS253" s="13"/>
      <c r="BT253" s="21" t="str">
        <f>IF($BT$10="","",$BT$10)</f>
        <v/>
      </c>
      <c r="BU253" s="97" t="str">
        <f>IF($BU$10="","",$BU$10)</f>
        <v/>
      </c>
      <c r="BV253" s="98" t="str">
        <f>IF($BV$10="","",$BV$10)</f>
        <v>小数点第零位</v>
      </c>
      <c r="BW253" s="25" t="str">
        <f>IF($BW$10="","",$BW$10)</f>
        <v>小数点第零位</v>
      </c>
      <c r="BX253" s="13"/>
      <c r="BY253" s="21" t="str">
        <f>IF($BY$10="","",$BY226)</f>
        <v/>
      </c>
      <c r="BZ253" s="97" t="str">
        <f>IF($BZ$10="","",$BZ226)</f>
        <v/>
      </c>
      <c r="CA253" s="98" t="str">
        <f>IF($CA$10="","",$CA226)</f>
        <v>小数点第一位</v>
      </c>
      <c r="CB253" s="56" t="str">
        <f>IF($CB$10="","",$CB$10)</f>
        <v>小数点第一位</v>
      </c>
      <c r="CC253" s="56" t="str">
        <f>IF($CC$10="","",$CC$10)</f>
        <v>小数点第一位</v>
      </c>
      <c r="CD253" s="25" t="str">
        <f>IF($CD$10="","",$CD$10)</f>
        <v>小数点第一位</v>
      </c>
      <c r="CE253" s="13"/>
      <c r="CF253" s="21" t="str">
        <f>IF($CF$10="","",$CF$10)</f>
        <v/>
      </c>
      <c r="CG253" s="97" t="str">
        <f>IF($CG$10="","",$CG$10)</f>
        <v/>
      </c>
      <c r="CH253" s="98" t="str">
        <f>IF($CH$10="","",$CH$10)</f>
        <v/>
      </c>
      <c r="CI253" s="56" t="str">
        <f>IF($CI$10="","",$CI$10)</f>
        <v/>
      </c>
      <c r="CJ253" s="56" t="str">
        <f>IF($CJ$10="","",$CJ$10)</f>
        <v/>
      </c>
      <c r="CK253" s="98" t="str">
        <f>IF($CK$10="","",$CK$10)</f>
        <v/>
      </c>
      <c r="CL253" s="99" t="str">
        <f>IF($CL$10="","",$CL$10)</f>
        <v/>
      </c>
      <c r="CM253" s="100"/>
      <c r="CN253" s="100" t="str">
        <f>IF($CN$10="","",$CN$10)</f>
        <v/>
      </c>
      <c r="CO253" s="99" t="str">
        <f>IF($CO$10="","",$CO$10)</f>
        <v/>
      </c>
      <c r="CP253" s="99" t="str">
        <f>IF($CP$10="","",$CP$10)</f>
        <v/>
      </c>
      <c r="CQ253" s="101" t="str">
        <f>IF($CQ$10="","",$CQ$10)</f>
        <v/>
      </c>
    </row>
    <row r="254" spans="1:95" ht="30" customHeight="1" x14ac:dyDescent="0.15">
      <c r="A254" s="124">
        <f ca="1">IF(AND(入力!$C$4&gt;9,OR(QUOTIENT(入力!$C$3,入力!$C$4)&gt;0,MOD(入力!$C$3,入力!$C$4)&gt;9)),OFFSET(入力!E3,QUOTIENT(入力!$C$3,入力!$C$4)*9+IF(MOD(入力!$C$3,入力!$C$4)&lt;10,MOD(入力!$C$3,入力!$C$4),9),),"")</f>
        <v>91</v>
      </c>
      <c r="B254" s="117" t="str">
        <f ca="1">IF(AND(入力!$C$4&gt;9,OR(QUOTIENT(入力!$C$3,入力!$C$4)&gt;0,MOD(入力!$C$3,入力!$C$4)&gt;9)),OFFSET(入力!F3,QUOTIENT(入力!$C$3,入力!$C$4)*9+IF(MOD(入力!$C$3,入力!$C$4)&lt;10,MOD(入力!$C$3,入力!$C$4),9),),"")</f>
        <v>九十一</v>
      </c>
      <c r="C254" s="27" t="str">
        <f>IF($C$11="","",$C$11)</f>
        <v>　</v>
      </c>
      <c r="D254" s="28" t="str">
        <f>IF($D$11="","",$D$11)</f>
        <v>　　　　　　年　　　月　　　日</v>
      </c>
      <c r="E254" s="29" t="str">
        <f>IF($E$11="","",$E$11)</f>
        <v>　　　　．</v>
      </c>
      <c r="F254" s="30" t="str">
        <f>IF($F$11="","",$F$11)</f>
        <v>　　　．</v>
      </c>
      <c r="G254" s="13"/>
      <c r="H254" s="124">
        <f ca="1">IF($A$254="","",$A$254)</f>
        <v>91</v>
      </c>
      <c r="I254" s="40" t="str">
        <f ca="1">IF($B$254="","",$B$254)</f>
        <v>九十一</v>
      </c>
      <c r="J254" s="234" t="str">
        <f>IF($J$11="","",$J$11)</f>
        <v>WS ／ OH ／ OP ／ MB ／ S ／ L ／ R ／ RS</v>
      </c>
      <c r="K254" s="235"/>
      <c r="L254" s="29" t="str">
        <f>IF($L$11="","",$L$11)</f>
        <v>　　　　．</v>
      </c>
      <c r="M254" s="30" t="str">
        <f>IF($M$11="","",$M$11)</f>
        <v>　　　　．</v>
      </c>
      <c r="N254" s="13"/>
      <c r="O254" s="124">
        <f ca="1">IF($A$254="","",$A$254)</f>
        <v>91</v>
      </c>
      <c r="P254" s="40" t="str">
        <f ca="1">IF($B$254="","",$B$254)</f>
        <v>九十一</v>
      </c>
      <c r="Q254" s="45"/>
      <c r="R254" s="46" t="str">
        <f>IF($R$11="","",$R$11)</f>
        <v>右　／　左　／　両</v>
      </c>
      <c r="S254" s="29" t="str">
        <f>IF($S$11="","",$S$11)</f>
        <v>　　　　．</v>
      </c>
      <c r="T254" s="30" t="str">
        <f>IF($T$11="","",$T$11)</f>
        <v>　　　　．</v>
      </c>
      <c r="U254" s="13"/>
      <c r="V254" s="124">
        <f ca="1">IF($A$254="","",$A$254)</f>
        <v>91</v>
      </c>
      <c r="W254" s="40" t="str">
        <f ca="1">IF($B$254="","",$B$254)</f>
        <v>九十一</v>
      </c>
      <c r="X254" s="29" t="str">
        <f>IF($X$11="","",$X$11)</f>
        <v>　　　．</v>
      </c>
      <c r="Y254" s="57" t="str">
        <f>IF($Y$11="","",$Y$11)</f>
        <v>　　　．</v>
      </c>
      <c r="Z254" s="57" t="str">
        <f>IF($Z$11="","",$Z$11)</f>
        <v>　　　．</v>
      </c>
      <c r="AA254" s="30" t="str">
        <f>IF($AA$11="","",$AA$11)</f>
        <v>　　　．</v>
      </c>
      <c r="AB254" s="13"/>
      <c r="AC254" s="124">
        <f ca="1">IF($A$254="","",$A$254)</f>
        <v>91</v>
      </c>
      <c r="AD254" s="40" t="str">
        <f ca="1">IF($B$254="","",$B$254)</f>
        <v>九十一</v>
      </c>
      <c r="AE254" s="293" t="str">
        <f t="shared" ref="AE254:AE263" si="450">IF($AE$11="","",$AE$11)</f>
        <v>　　．</v>
      </c>
      <c r="AF254" s="294"/>
      <c r="AG254" s="293" t="str">
        <f t="shared" ref="AG254:AG263" si="451">IF($AG$11="","",$AG$11)</f>
        <v>　　．</v>
      </c>
      <c r="AH254" s="296"/>
      <c r="AI254" s="13"/>
      <c r="AJ254" s="124">
        <f ca="1">IF($A$254="","",$A$254)</f>
        <v>91</v>
      </c>
      <c r="AK254" s="40" t="str">
        <f ca="1">IF($B$254="","",$B$254)</f>
        <v>九十一</v>
      </c>
      <c r="AL254" s="29" t="str">
        <f>IF($AL$11="","",$AL$11)</f>
        <v/>
      </c>
      <c r="AM254" s="57" t="str">
        <f>IF($AM$11="","",$AM$11)</f>
        <v/>
      </c>
      <c r="AN254" s="57" t="str">
        <f>IF($AN$11="","",$AN$11)</f>
        <v/>
      </c>
      <c r="AO254" s="30" t="str">
        <f>IF($AO$11="","",$AO$11)</f>
        <v/>
      </c>
      <c r="AP254" s="13"/>
      <c r="AQ254" s="124">
        <f ca="1">IF($A$254="","",$A$254)</f>
        <v>91</v>
      </c>
      <c r="AR254" s="40" t="str">
        <f ca="1">IF($B$254="","",$B$254)</f>
        <v>九十一</v>
      </c>
      <c r="AS254" s="29" t="str">
        <f>IF($AS$11="","",$AS$11)</f>
        <v/>
      </c>
      <c r="AT254" s="57" t="str">
        <f>IF($AT$11="","",$AT$11)</f>
        <v/>
      </c>
      <c r="AU254" s="57" t="str">
        <f>IF($AU$11="","",$AU$11)</f>
        <v/>
      </c>
      <c r="AV254" s="30" t="str">
        <f>IF($AV$11="","",$AV$11)</f>
        <v/>
      </c>
      <c r="AW254" s="13"/>
      <c r="AX254" s="124">
        <f ca="1">IF($A$254="","",$A$254)</f>
        <v>91</v>
      </c>
      <c r="AY254" s="40" t="str">
        <f ca="1">IF($B$254="","",$B$254)</f>
        <v>九十一</v>
      </c>
      <c r="AZ254" s="29" t="str">
        <f>IF($AZ$11="","",$AZ$11)</f>
        <v>　　　　　　．</v>
      </c>
      <c r="BA254" s="102" t="str">
        <f>IF($BA$11="","",$BA$11)</f>
        <v>　　　　　　．</v>
      </c>
      <c r="BB254" s="103"/>
      <c r="BC254" s="124">
        <f ca="1">IF($A$254="","",$A$254)</f>
        <v>91</v>
      </c>
      <c r="BD254" s="40" t="str">
        <f ca="1">IF($B$254="","",$B$254)</f>
        <v>九十一</v>
      </c>
      <c r="BE254" s="29" t="str">
        <f>IF($BE$11="","",$BE$11)</f>
        <v>　　　　　　．</v>
      </c>
      <c r="BF254" s="102" t="str">
        <f>IF($BF$11="","",$BF$11)</f>
        <v>　　　　　　．</v>
      </c>
      <c r="BG254" s="13"/>
      <c r="BH254" s="124">
        <f ca="1">IF($A$254="","",$A$254)</f>
        <v>91</v>
      </c>
      <c r="BI254" s="40" t="str">
        <f ca="1">IF($B$254="","",$B$254)</f>
        <v>九十一</v>
      </c>
      <c r="BJ254" s="29" t="str">
        <f>IF($BJ$11="","",$BJ$11)</f>
        <v>　　　　．</v>
      </c>
      <c r="BK254" s="57" t="str">
        <f>IF($BK$11="","",$BK$11)</f>
        <v>　　　　．</v>
      </c>
      <c r="BL254" s="57" t="str">
        <f>IF($BL$11="","",$BL$11)</f>
        <v>　　　　．</v>
      </c>
      <c r="BM254" s="30" t="str">
        <f>IF($BM$11="","",$BM$11)</f>
        <v>　　　　．</v>
      </c>
      <c r="BN254" s="13"/>
      <c r="BO254" s="124">
        <f ca="1">IF($A$254="","",$A$254)</f>
        <v>91</v>
      </c>
      <c r="BP254" s="40" t="str">
        <f ca="1">IF($B$254="","",$B$254)</f>
        <v>九十一</v>
      </c>
      <c r="BQ254" s="29" t="str">
        <f>IF($BQ$11="","",$BQ$11)</f>
        <v>　　　　　　　　．</v>
      </c>
      <c r="BR254" s="30" t="str">
        <f>IF($BR$11="","",$BR$11)</f>
        <v>　　　　　　　　．</v>
      </c>
      <c r="BS254" s="13"/>
      <c r="BT254" s="124">
        <f ca="1">IF($A$254="","",$A$254)</f>
        <v>91</v>
      </c>
      <c r="BU254" s="104" t="str">
        <f ca="1">IF($B$254="","",$B$254)</f>
        <v>九十一</v>
      </c>
      <c r="BV254" s="113" t="str">
        <f>IF($BV$11="","",$BV$11)</f>
        <v/>
      </c>
      <c r="BW254" s="102" t="str">
        <f>IF($BW$11="","",$BW$11)</f>
        <v/>
      </c>
      <c r="BX254" s="13"/>
      <c r="BY254" s="124">
        <f ca="1">IF($A$254="","",$A$254)</f>
        <v>91</v>
      </c>
      <c r="BZ254" s="40" t="str">
        <f ca="1">IF($B$254="","",$B$254)</f>
        <v>九十一</v>
      </c>
      <c r="CA254" s="29" t="str">
        <f>IF($CA$11="","",$CA$11)</f>
        <v>　　　　．</v>
      </c>
      <c r="CB254" s="57" t="str">
        <f>IF($CB$11="","",$CB$11)</f>
        <v>　　　　．</v>
      </c>
      <c r="CC254" s="57" t="str">
        <f>IF($CC$11="","",$CC$11)</f>
        <v>　　　　．</v>
      </c>
      <c r="CD254" s="30" t="str">
        <f>IF($CD$11="","",$CD$11)</f>
        <v>　　　　．</v>
      </c>
      <c r="CE254" s="13"/>
      <c r="CF254" s="124">
        <f ca="1">IF($A$254="","",$A$254)</f>
        <v>91</v>
      </c>
      <c r="CG254" s="40" t="str">
        <f ca="1">IF($B$254="","",$B$254)</f>
        <v>九十一</v>
      </c>
      <c r="CH254" s="105" t="str">
        <f>IF($CH$11="","",$CH$11)</f>
        <v>年</v>
      </c>
      <c r="CI254" s="106" t="str">
        <f>IF($CI$11="","",$CI$11)</f>
        <v>年</v>
      </c>
      <c r="CJ254" s="106" t="str">
        <f>IF($CJ$11="","",$CJ$11)</f>
        <v>年</v>
      </c>
      <c r="CK254" s="106" t="str">
        <f>IF($CK$11="","",$CK$11)</f>
        <v>年</v>
      </c>
      <c r="CL254" s="106" t="str">
        <f>IF($CL$11="","",$CL$11)</f>
        <v>年</v>
      </c>
      <c r="CM254" s="106" t="str">
        <f>IF($CM$11="","",$CM$11)</f>
        <v>年</v>
      </c>
      <c r="CN254" s="106" t="str">
        <f>IF($CN$11="","",$CN$11)</f>
        <v>年</v>
      </c>
      <c r="CO254" s="106" t="str">
        <f>IF($CO$11="","",$CO$11)</f>
        <v>年</v>
      </c>
      <c r="CP254" s="106" t="str">
        <f>IF($CP$11="","",$CP$11)</f>
        <v>年</v>
      </c>
      <c r="CQ254" s="107" t="str">
        <f>IF($CQ$11="","",$CQ$11)</f>
        <v>年</v>
      </c>
    </row>
    <row r="255" spans="1:95" ht="30" customHeight="1" x14ac:dyDescent="0.15">
      <c r="A255" s="124">
        <f ca="1">IF(AND(入力!$C$4&gt;9,OR(QUOTIENT(入力!$C$3,入力!$C$4)&gt;1,AND(QUOTIENT(入力!$C$3,入力!$C$4)&gt;0,MOD(入力!$C$3,入力!$C$4)&gt;9))),OFFSET(入力!E3,QUOTIENT(入力!$C$3,入力!$C$4)*9+IF(MOD(入力!$C$3,入力!$C$4)&lt;10,MOD(入力!$C$3,入力!$C$4),9)+1,),"")</f>
        <v>92</v>
      </c>
      <c r="B255" s="117" t="str">
        <f ca="1">IF(AND(入力!$C$4&gt;9,OR(QUOTIENT(入力!$C$3,入力!$C$4)&gt;1,AND(QUOTIENT(入力!$C$3,入力!$C$4)&gt;0,MOD(入力!$C$3,入力!$C$4)&gt;9))),OFFSET(入力!F3,QUOTIENT(入力!$C$3,入力!$C$4)*9+IF(MOD(入力!$C$3,入力!$C$4)&lt;10,MOD(入力!$C$3,入力!$C$4),9)+1,),"")</f>
        <v>九十二</v>
      </c>
      <c r="C255" s="27" t="str">
        <f>IF($C$11="","",$C$11)</f>
        <v>　</v>
      </c>
      <c r="D255" s="28" t="str">
        <f>IF($D$11="","",$D$11)</f>
        <v>　　　　　　年　　　月　　　日</v>
      </c>
      <c r="E255" s="29" t="str">
        <f t="shared" ref="E255:E263" si="452">IF($E$11="","",$E$11)</f>
        <v>　　　　．</v>
      </c>
      <c r="F255" s="30" t="str">
        <f>IF($F$11="","",$F$11)</f>
        <v>　　　．</v>
      </c>
      <c r="G255" s="13"/>
      <c r="H255" s="124">
        <f ca="1">IF($A$255="","",$A$255)</f>
        <v>92</v>
      </c>
      <c r="I255" s="40" t="str">
        <f ca="1">IF($B$255="","",$B$255)</f>
        <v>九十二</v>
      </c>
      <c r="J255" s="234" t="str">
        <f t="shared" ref="J255:J263" si="453">IF($J$11="","",$J$11)</f>
        <v>WS ／ OH ／ OP ／ MB ／ S ／ L ／ R ／ RS</v>
      </c>
      <c r="K255" s="235"/>
      <c r="L255" s="29" t="str">
        <f t="shared" ref="L255:L263" si="454">IF($L$11="","",$L$11)</f>
        <v>　　　　．</v>
      </c>
      <c r="M255" s="30" t="str">
        <f t="shared" ref="M255:M263" si="455">IF($M$11="","",$M$11)</f>
        <v>　　　　．</v>
      </c>
      <c r="N255" s="13"/>
      <c r="O255" s="124">
        <f ca="1">IF($A$255="","",$A$255)</f>
        <v>92</v>
      </c>
      <c r="P255" s="40" t="str">
        <f ca="1">IF($B$255="","",$B$255)</f>
        <v>九十二</v>
      </c>
      <c r="Q255" s="45"/>
      <c r="R255" s="46" t="str">
        <f t="shared" ref="R255:R263" si="456">IF($R$11="","",$R$11)</f>
        <v>右　／　左　／　両</v>
      </c>
      <c r="S255" s="29" t="str">
        <f t="shared" ref="S255:S263" si="457">IF($S$11="","",$S$11)</f>
        <v>　　　　．</v>
      </c>
      <c r="T255" s="30" t="str">
        <f t="shared" ref="T255:T263" si="458">IF($T$11="","",$T$11)</f>
        <v>　　　　．</v>
      </c>
      <c r="U255" s="13"/>
      <c r="V255" s="124">
        <f ca="1">IF($A$255="","",$A$255)</f>
        <v>92</v>
      </c>
      <c r="W255" s="40" t="str">
        <f ca="1">IF($B$255="","",$B$255)</f>
        <v>九十二</v>
      </c>
      <c r="X255" s="29" t="str">
        <f t="shared" ref="X255:X263" si="459">IF($X$11="","",$X$11)</f>
        <v>　　　．</v>
      </c>
      <c r="Y255" s="57" t="str">
        <f t="shared" ref="Y255:Y263" si="460">IF($Y$11="","",$Y$11)</f>
        <v>　　　．</v>
      </c>
      <c r="Z255" s="57" t="str">
        <f t="shared" ref="Z255:Z263" si="461">IF($Z$11="","",$Z$11)</f>
        <v>　　　．</v>
      </c>
      <c r="AA255" s="30" t="str">
        <f t="shared" ref="AA255:AA263" si="462">IF($AA$11="","",$AA$11)</f>
        <v>　　　．</v>
      </c>
      <c r="AB255" s="13"/>
      <c r="AC255" s="124">
        <f ca="1">IF($A$255="","",$A$255)</f>
        <v>92</v>
      </c>
      <c r="AD255" s="40" t="str">
        <f ca="1">IF($B$255="","",$B$255)</f>
        <v>九十二</v>
      </c>
      <c r="AE255" s="293" t="str">
        <f t="shared" si="450"/>
        <v>　　．</v>
      </c>
      <c r="AF255" s="294"/>
      <c r="AG255" s="295" t="str">
        <f t="shared" si="451"/>
        <v>　　．</v>
      </c>
      <c r="AH255" s="296"/>
      <c r="AI255" s="13"/>
      <c r="AJ255" s="124">
        <f ca="1">IF($A$255="","",$A$255)</f>
        <v>92</v>
      </c>
      <c r="AK255" s="40" t="str">
        <f ca="1">IF($B$255="","",$B$255)</f>
        <v>九十二</v>
      </c>
      <c r="AL255" s="29" t="str">
        <f t="shared" ref="AL255:AL263" si="463">IF($AL$11="","",$AL$11)</f>
        <v/>
      </c>
      <c r="AM255" s="57" t="str">
        <f t="shared" ref="AM255:AM263" si="464">IF($AM$11="","",$AM$11)</f>
        <v/>
      </c>
      <c r="AN255" s="57" t="str">
        <f t="shared" ref="AN255:AN263" si="465">IF($AN$11="","",$AN$11)</f>
        <v/>
      </c>
      <c r="AO255" s="30" t="str">
        <f t="shared" ref="AO255:AO263" si="466">IF($AO$11="","",$AO$11)</f>
        <v/>
      </c>
      <c r="AP255" s="13"/>
      <c r="AQ255" s="124">
        <f ca="1">IF($A$255="","",$A$255)</f>
        <v>92</v>
      </c>
      <c r="AR255" s="40" t="str">
        <f ca="1">IF($B$255="","",$B$255)</f>
        <v>九十二</v>
      </c>
      <c r="AS255" s="29" t="str">
        <f t="shared" ref="AS255:AS263" si="467">IF($AS$11="","",$AS$11)</f>
        <v/>
      </c>
      <c r="AT255" s="57" t="str">
        <f t="shared" ref="AT255:AT263" si="468">IF($AT$11="","",$AT$11)</f>
        <v/>
      </c>
      <c r="AU255" s="57" t="str">
        <f t="shared" ref="AU255:AU263" si="469">IF($AU$11="","",$AU$11)</f>
        <v/>
      </c>
      <c r="AV255" s="30" t="str">
        <f t="shared" ref="AV255:AV263" si="470">IF($AV$11="","",$AV$11)</f>
        <v/>
      </c>
      <c r="AW255" s="13"/>
      <c r="AX255" s="124">
        <f ca="1">IF($A$255="","",$A$255)</f>
        <v>92</v>
      </c>
      <c r="AY255" s="40" t="str">
        <f ca="1">IF($B$255="","",$B$255)</f>
        <v>九十二</v>
      </c>
      <c r="AZ255" s="29" t="str">
        <f t="shared" ref="AZ255:AZ263" si="471">IF($AZ$11="","",$AZ$11)</f>
        <v>　　　　　　．</v>
      </c>
      <c r="BA255" s="102" t="str">
        <f t="shared" ref="BA255:BA263" si="472">IF($BA$11="","",$BA$11)</f>
        <v>　　　　　　．</v>
      </c>
      <c r="BB255" s="103"/>
      <c r="BC255" s="124">
        <f ca="1">IF($A$255="","",$A$255)</f>
        <v>92</v>
      </c>
      <c r="BD255" s="40" t="str">
        <f ca="1">IF($B$255="","",$B$255)</f>
        <v>九十二</v>
      </c>
      <c r="BE255" s="29" t="str">
        <f t="shared" ref="BE255:BE263" si="473">IF($BE$11="","",$BE$11)</f>
        <v>　　　　　　．</v>
      </c>
      <c r="BF255" s="102" t="str">
        <f t="shared" ref="BF255:BF263" si="474">IF($BF$11="","",$BF$11)</f>
        <v>　　　　　　．</v>
      </c>
      <c r="BG255" s="13"/>
      <c r="BH255" s="124">
        <f ca="1">IF($A$255="","",$A$255)</f>
        <v>92</v>
      </c>
      <c r="BI255" s="40" t="str">
        <f ca="1">IF($B$255="","",$B$255)</f>
        <v>九十二</v>
      </c>
      <c r="BJ255" s="29" t="str">
        <f t="shared" ref="BJ255:BJ263" si="475">IF($BJ$11="","",$BJ$11)</f>
        <v>　　　　．</v>
      </c>
      <c r="BK255" s="57" t="str">
        <f t="shared" ref="BK255:BK263" si="476">IF($BK$11="","",$BK$11)</f>
        <v>　　　　．</v>
      </c>
      <c r="BL255" s="57" t="str">
        <f t="shared" ref="BL255:BL263" si="477">IF($BL$11="","",$BL$11)</f>
        <v>　　　　．</v>
      </c>
      <c r="BM255" s="30" t="str">
        <f t="shared" ref="BM255:BM263" si="478">IF($BM$11="","",$BM$11)</f>
        <v>　　　　．</v>
      </c>
      <c r="BN255" s="13"/>
      <c r="BO255" s="124">
        <f ca="1">IF($A$255="","",$A$255)</f>
        <v>92</v>
      </c>
      <c r="BP255" s="40" t="str">
        <f ca="1">IF($B$255="","",$B$255)</f>
        <v>九十二</v>
      </c>
      <c r="BQ255" s="29" t="str">
        <f t="shared" ref="BQ255:BQ263" si="479">IF($BQ$11="","",$BQ$11)</f>
        <v>　　　　　　　　．</v>
      </c>
      <c r="BR255" s="30" t="str">
        <f t="shared" ref="BR255:BR263" si="480">IF($BR$11="","",$BR$11)</f>
        <v>　　　　　　　　．</v>
      </c>
      <c r="BS255" s="13"/>
      <c r="BT255" s="124">
        <f ca="1">IF($A$255="","",$A$255)</f>
        <v>92</v>
      </c>
      <c r="BU255" s="104" t="str">
        <f ca="1">IF($B$255="","",$B$255)</f>
        <v>九十二</v>
      </c>
      <c r="BV255" s="113" t="str">
        <f t="shared" ref="BV255:BV263" si="481">IF($BV$11="","",$BV$11)</f>
        <v/>
      </c>
      <c r="BW255" s="102" t="str">
        <f t="shared" ref="BW255:BW263" si="482">IF($BW$11="","",$BW$11)</f>
        <v/>
      </c>
      <c r="BX255" s="13"/>
      <c r="BY255" s="124">
        <f ca="1">IF($A$255="","",$A$255)</f>
        <v>92</v>
      </c>
      <c r="BZ255" s="40" t="str">
        <f ca="1">IF($B$255="","",$B$255)</f>
        <v>九十二</v>
      </c>
      <c r="CA255" s="29" t="str">
        <f t="shared" ref="CA255:CA263" si="483">IF($CA$11="","",$CA$11)</f>
        <v>　　　　．</v>
      </c>
      <c r="CB255" s="57" t="str">
        <f t="shared" ref="CB255:CB263" si="484">IF($CB$11="","",$CB$11)</f>
        <v>　　　　．</v>
      </c>
      <c r="CC255" s="57" t="str">
        <f t="shared" ref="CC255:CC263" si="485">IF($CC$11="","",$CC$11)</f>
        <v>　　　　．</v>
      </c>
      <c r="CD255" s="30" t="str">
        <f t="shared" ref="CD255:CD263" si="486">IF($CD$11="","",$CD$11)</f>
        <v>　　　　．</v>
      </c>
      <c r="CE255" s="13"/>
      <c r="CF255" s="124">
        <f ca="1">IF($A$255="","",$A$255)</f>
        <v>92</v>
      </c>
      <c r="CG255" s="40" t="str">
        <f ca="1">IF($B$255="","",$B$255)</f>
        <v>九十二</v>
      </c>
      <c r="CH255" s="105" t="str">
        <f t="shared" ref="CH255:CH263" si="487">IF($CH$11="","",$CH$11)</f>
        <v>年</v>
      </c>
      <c r="CI255" s="106" t="str">
        <f t="shared" ref="CI255:CI263" si="488">IF($CI$11="","",$CI$11)</f>
        <v>年</v>
      </c>
      <c r="CJ255" s="106" t="str">
        <f t="shared" ref="CJ255:CJ263" si="489">IF($CJ$11="","",$CJ$11)</f>
        <v>年</v>
      </c>
      <c r="CK255" s="106" t="str">
        <f t="shared" ref="CK255:CK263" si="490">IF($CK$11="","",$CK$11)</f>
        <v>年</v>
      </c>
      <c r="CL255" s="106" t="str">
        <f t="shared" ref="CL255:CL263" si="491">IF($CL$11="","",$CL$11)</f>
        <v>年</v>
      </c>
      <c r="CM255" s="106" t="str">
        <f t="shared" ref="CM255:CM263" si="492">IF($CM$11="","",$CM$11)</f>
        <v>年</v>
      </c>
      <c r="CN255" s="106" t="str">
        <f t="shared" ref="CN255:CN263" si="493">IF($CN$11="","",$CN$11)</f>
        <v>年</v>
      </c>
      <c r="CO255" s="106" t="str">
        <f t="shared" ref="CO255:CO263" si="494">IF($CO$11="","",$CO$11)</f>
        <v>年</v>
      </c>
      <c r="CP255" s="106" t="str">
        <f t="shared" ref="CP255:CP263" si="495">IF($CP$11="","",$CP$11)</f>
        <v>年</v>
      </c>
      <c r="CQ255" s="107" t="str">
        <f t="shared" ref="CQ255:CQ263" si="496">IF($CQ$11="","",$CQ$11)</f>
        <v>年</v>
      </c>
    </row>
    <row r="256" spans="1:95" ht="30" customHeight="1" x14ac:dyDescent="0.15">
      <c r="A256" s="124">
        <f ca="1">IF(AND(入力!$C$4&gt;9,OR(QUOTIENT(入力!$C$3,入力!$C$4)&gt;2,AND(QUOTIENT(入力!$C$3,入力!$C$4)&gt;3,MOD(入力!$C$3,入力!$C$4)&gt;9))),OFFSET(入力!E3,QUOTIENT(入力!$C$3,入力!$C$4)*9+IF(MOD(入力!$C$3,入力!$C$4)&lt;10,MOD(入力!$C$3,入力!$C$4),9)+2,),"")</f>
        <v>93</v>
      </c>
      <c r="B256" s="117" t="str">
        <f ca="1">IF(AND(入力!$C$4&gt;9,OR(QUOTIENT(入力!$C$3,入力!$C$4)&gt;2,AND(QUOTIENT(入力!$C$3,入力!$C$4)&gt;3,MOD(入力!$C$3,入力!$C$4)&gt;9))),OFFSET(入力!F3,QUOTIENT(入力!$C$3,入力!$C$4)*9+IF(MOD(入力!$C$3,入力!$C$4)&lt;10,MOD(入力!$C$3,入力!$C$4),9)+2,),"")</f>
        <v>九十三</v>
      </c>
      <c r="C256" s="27" t="str">
        <f t="shared" ref="C256:C263" si="497">IF($C$11="","",$C$11)</f>
        <v>　</v>
      </c>
      <c r="D256" s="28" t="str">
        <f t="shared" ref="D256:D263" si="498">IF($D$11="","",$D$11)</f>
        <v>　　　　　　年　　　月　　　日</v>
      </c>
      <c r="E256" s="29" t="str">
        <f t="shared" si="452"/>
        <v>　　　　．</v>
      </c>
      <c r="F256" s="30" t="str">
        <f t="shared" ref="F256:F263" si="499">IF($F$11="","",$F$11)</f>
        <v>　　　．</v>
      </c>
      <c r="G256" s="13"/>
      <c r="H256" s="124">
        <f ca="1">IF($A$256="","",$A$256)</f>
        <v>93</v>
      </c>
      <c r="I256" s="40" t="str">
        <f ca="1">IF($B$256="","",$B$256)</f>
        <v>九十三</v>
      </c>
      <c r="J256" s="234" t="str">
        <f t="shared" si="453"/>
        <v>WS ／ OH ／ OP ／ MB ／ S ／ L ／ R ／ RS</v>
      </c>
      <c r="K256" s="235"/>
      <c r="L256" s="29" t="str">
        <f t="shared" si="454"/>
        <v>　　　　．</v>
      </c>
      <c r="M256" s="30" t="str">
        <f t="shared" si="455"/>
        <v>　　　　．</v>
      </c>
      <c r="N256" s="13"/>
      <c r="O256" s="124">
        <f ca="1">IF($A$256="","",$A$256)</f>
        <v>93</v>
      </c>
      <c r="P256" s="40" t="str">
        <f ca="1">IF($B$256="","",$B$256)</f>
        <v>九十三</v>
      </c>
      <c r="Q256" s="45"/>
      <c r="R256" s="46" t="str">
        <f t="shared" si="456"/>
        <v>右　／　左　／　両</v>
      </c>
      <c r="S256" s="29" t="str">
        <f t="shared" si="457"/>
        <v>　　　　．</v>
      </c>
      <c r="T256" s="30" t="str">
        <f t="shared" si="458"/>
        <v>　　　　．</v>
      </c>
      <c r="U256" s="13"/>
      <c r="V256" s="124">
        <f ca="1">IF($A$256="","",$A$256)</f>
        <v>93</v>
      </c>
      <c r="W256" s="40" t="str">
        <f ca="1">IF($B$256="","",$B$256)</f>
        <v>九十三</v>
      </c>
      <c r="X256" s="29" t="str">
        <f t="shared" si="459"/>
        <v>　　　．</v>
      </c>
      <c r="Y256" s="57" t="str">
        <f t="shared" si="460"/>
        <v>　　　．</v>
      </c>
      <c r="Z256" s="57" t="str">
        <f t="shared" si="461"/>
        <v>　　　．</v>
      </c>
      <c r="AA256" s="30" t="str">
        <f t="shared" si="462"/>
        <v>　　　．</v>
      </c>
      <c r="AB256" s="13"/>
      <c r="AC256" s="124">
        <f ca="1">IF($A$256="","",$A$256)</f>
        <v>93</v>
      </c>
      <c r="AD256" s="40" t="str">
        <f ca="1">IF($B$256="","",$B$256)</f>
        <v>九十三</v>
      </c>
      <c r="AE256" s="293" t="str">
        <f t="shared" si="450"/>
        <v>　　．</v>
      </c>
      <c r="AF256" s="294"/>
      <c r="AG256" s="295" t="str">
        <f t="shared" si="451"/>
        <v>　　．</v>
      </c>
      <c r="AH256" s="296"/>
      <c r="AI256" s="13"/>
      <c r="AJ256" s="124">
        <f ca="1">IF($A$256="","",$A$256)</f>
        <v>93</v>
      </c>
      <c r="AK256" s="40" t="str">
        <f ca="1">IF($B$256="","",$B$256)</f>
        <v>九十三</v>
      </c>
      <c r="AL256" s="29" t="str">
        <f t="shared" si="463"/>
        <v/>
      </c>
      <c r="AM256" s="57" t="str">
        <f t="shared" si="464"/>
        <v/>
      </c>
      <c r="AN256" s="57" t="str">
        <f t="shared" si="465"/>
        <v/>
      </c>
      <c r="AO256" s="30" t="str">
        <f t="shared" si="466"/>
        <v/>
      </c>
      <c r="AP256" s="13"/>
      <c r="AQ256" s="124">
        <f ca="1">IF($A$256="","",$A$256)</f>
        <v>93</v>
      </c>
      <c r="AR256" s="40" t="str">
        <f ca="1">IF($B$256="","",$B$256)</f>
        <v>九十三</v>
      </c>
      <c r="AS256" s="29" t="str">
        <f t="shared" si="467"/>
        <v/>
      </c>
      <c r="AT256" s="57" t="str">
        <f t="shared" si="468"/>
        <v/>
      </c>
      <c r="AU256" s="57" t="str">
        <f t="shared" si="469"/>
        <v/>
      </c>
      <c r="AV256" s="30" t="str">
        <f t="shared" si="470"/>
        <v/>
      </c>
      <c r="AW256" s="13"/>
      <c r="AX256" s="124">
        <f ca="1">IF($A$256="","",$A$256)</f>
        <v>93</v>
      </c>
      <c r="AY256" s="40" t="str">
        <f ca="1">IF($B$256="","",$B$256)</f>
        <v>九十三</v>
      </c>
      <c r="AZ256" s="29" t="str">
        <f t="shared" si="471"/>
        <v>　　　　　　．</v>
      </c>
      <c r="BA256" s="102" t="str">
        <f t="shared" si="472"/>
        <v>　　　　　　．</v>
      </c>
      <c r="BB256" s="103"/>
      <c r="BC256" s="124">
        <f ca="1">IF($A$256="","",$A$256)</f>
        <v>93</v>
      </c>
      <c r="BD256" s="40" t="str">
        <f ca="1">IF($B$256="","",$B$256)</f>
        <v>九十三</v>
      </c>
      <c r="BE256" s="29" t="str">
        <f t="shared" si="473"/>
        <v>　　　　　　．</v>
      </c>
      <c r="BF256" s="102" t="str">
        <f t="shared" si="474"/>
        <v>　　　　　　．</v>
      </c>
      <c r="BG256" s="13"/>
      <c r="BH256" s="124">
        <f ca="1">IF($A$256="","",$A$256)</f>
        <v>93</v>
      </c>
      <c r="BI256" s="40" t="str">
        <f ca="1">IF($B$256="","",$B$256)</f>
        <v>九十三</v>
      </c>
      <c r="BJ256" s="29" t="str">
        <f t="shared" si="475"/>
        <v>　　　　．</v>
      </c>
      <c r="BK256" s="57" t="str">
        <f t="shared" si="476"/>
        <v>　　　　．</v>
      </c>
      <c r="BL256" s="57" t="str">
        <f t="shared" si="477"/>
        <v>　　　　．</v>
      </c>
      <c r="BM256" s="30" t="str">
        <f t="shared" si="478"/>
        <v>　　　　．</v>
      </c>
      <c r="BN256" s="13"/>
      <c r="BO256" s="124">
        <f ca="1">IF($A$256="","",$A$256)</f>
        <v>93</v>
      </c>
      <c r="BP256" s="40" t="str">
        <f ca="1">IF($B$256="","",$B$256)</f>
        <v>九十三</v>
      </c>
      <c r="BQ256" s="29" t="str">
        <f t="shared" si="479"/>
        <v>　　　　　　　　．</v>
      </c>
      <c r="BR256" s="30" t="str">
        <f t="shared" si="480"/>
        <v>　　　　　　　　．</v>
      </c>
      <c r="BS256" s="13"/>
      <c r="BT256" s="124">
        <f ca="1">IF($A$256="","",$A$256)</f>
        <v>93</v>
      </c>
      <c r="BU256" s="104" t="str">
        <f ca="1">IF($B$256="","",$B$256)</f>
        <v>九十三</v>
      </c>
      <c r="BV256" s="113" t="str">
        <f t="shared" si="481"/>
        <v/>
      </c>
      <c r="BW256" s="102" t="str">
        <f t="shared" si="482"/>
        <v/>
      </c>
      <c r="BX256" s="13"/>
      <c r="BY256" s="124">
        <f ca="1">IF($A$256="","",$A$256)</f>
        <v>93</v>
      </c>
      <c r="BZ256" s="40" t="str">
        <f ca="1">IF($B$256="","",$B$256)</f>
        <v>九十三</v>
      </c>
      <c r="CA256" s="29" t="str">
        <f t="shared" si="483"/>
        <v>　　　　．</v>
      </c>
      <c r="CB256" s="57" t="str">
        <f t="shared" si="484"/>
        <v>　　　　．</v>
      </c>
      <c r="CC256" s="57" t="str">
        <f t="shared" si="485"/>
        <v>　　　　．</v>
      </c>
      <c r="CD256" s="30" t="str">
        <f t="shared" si="486"/>
        <v>　　　　．</v>
      </c>
      <c r="CE256" s="13"/>
      <c r="CF256" s="124">
        <f ca="1">IF($A$256="","",$A$256)</f>
        <v>93</v>
      </c>
      <c r="CG256" s="40" t="str">
        <f ca="1">IF($B$256="","",$B$256)</f>
        <v>九十三</v>
      </c>
      <c r="CH256" s="105" t="str">
        <f t="shared" si="487"/>
        <v>年</v>
      </c>
      <c r="CI256" s="106" t="str">
        <f t="shared" si="488"/>
        <v>年</v>
      </c>
      <c r="CJ256" s="106" t="str">
        <f t="shared" si="489"/>
        <v>年</v>
      </c>
      <c r="CK256" s="106" t="str">
        <f t="shared" si="490"/>
        <v>年</v>
      </c>
      <c r="CL256" s="106" t="str">
        <f t="shared" si="491"/>
        <v>年</v>
      </c>
      <c r="CM256" s="106" t="str">
        <f t="shared" si="492"/>
        <v>年</v>
      </c>
      <c r="CN256" s="106" t="str">
        <f t="shared" si="493"/>
        <v>年</v>
      </c>
      <c r="CO256" s="106" t="str">
        <f t="shared" si="494"/>
        <v>年</v>
      </c>
      <c r="CP256" s="106" t="str">
        <f t="shared" si="495"/>
        <v>年</v>
      </c>
      <c r="CQ256" s="107" t="str">
        <f t="shared" si="496"/>
        <v>年</v>
      </c>
    </row>
    <row r="257" spans="1:95" ht="30" customHeight="1" x14ac:dyDescent="0.15">
      <c r="A257" s="124">
        <f ca="1">IF(AND(入力!$C$4&gt;9,OR(QUOTIENT(入力!$C$3,入力!$C$4)&gt;3,AND(QUOTIENT(入力!$C$3,入力!$C$4)&gt;2,MOD(入力!$C$3,入力!$C$4)&gt;9))),OFFSET(入力!E3,QUOTIENT(入力!$C$3,入力!$C$4)*9+IF(MOD(入力!$C$3,入力!$C$4)&lt;10,MOD(入力!$C$3,入力!$C$4),9)+3,),"")</f>
        <v>94</v>
      </c>
      <c r="B257" s="117" t="str">
        <f ca="1">IF(AND(入力!$C$4&gt;9,OR(QUOTIENT(入力!$C$3,入力!$C$4)&gt;3,AND(QUOTIENT(入力!$C$3,入力!$C$4)&gt;2,MOD(入力!$C$3,入力!$C$4)&gt;9))),OFFSET(入力!F3,QUOTIENT(入力!$C$3,入力!$C$4)*9+IF(MOD(入力!$C$3,入力!$C$4)&lt;10,MOD(入力!$C$3,入力!$C$4),9)+3,),"")</f>
        <v>九十四</v>
      </c>
      <c r="C257" s="27" t="str">
        <f t="shared" si="497"/>
        <v>　</v>
      </c>
      <c r="D257" s="28" t="str">
        <f t="shared" si="498"/>
        <v>　　　　　　年　　　月　　　日</v>
      </c>
      <c r="E257" s="29" t="str">
        <f t="shared" si="452"/>
        <v>　　　　．</v>
      </c>
      <c r="F257" s="30" t="str">
        <f t="shared" si="499"/>
        <v>　　　．</v>
      </c>
      <c r="G257" s="13"/>
      <c r="H257" s="124">
        <f ca="1">IF($A$257="","",$A$257)</f>
        <v>94</v>
      </c>
      <c r="I257" s="40" t="str">
        <f ca="1">IF($B$257="","",$B$257)</f>
        <v>九十四</v>
      </c>
      <c r="J257" s="234" t="str">
        <f t="shared" si="453"/>
        <v>WS ／ OH ／ OP ／ MB ／ S ／ L ／ R ／ RS</v>
      </c>
      <c r="K257" s="235"/>
      <c r="L257" s="29" t="str">
        <f t="shared" si="454"/>
        <v>　　　　．</v>
      </c>
      <c r="M257" s="30" t="str">
        <f t="shared" si="455"/>
        <v>　　　　．</v>
      </c>
      <c r="N257" s="13"/>
      <c r="O257" s="124">
        <f ca="1">IF($A$257="","",$A$257)</f>
        <v>94</v>
      </c>
      <c r="P257" s="40" t="str">
        <f ca="1">IF($B$257="","",$B$257)</f>
        <v>九十四</v>
      </c>
      <c r="Q257" s="45"/>
      <c r="R257" s="46" t="str">
        <f t="shared" si="456"/>
        <v>右　／　左　／　両</v>
      </c>
      <c r="S257" s="29" t="str">
        <f t="shared" si="457"/>
        <v>　　　　．</v>
      </c>
      <c r="T257" s="30" t="str">
        <f t="shared" si="458"/>
        <v>　　　　．</v>
      </c>
      <c r="U257" s="13"/>
      <c r="V257" s="124">
        <f ca="1">IF($A$257="","",$A$257)</f>
        <v>94</v>
      </c>
      <c r="W257" s="40" t="str">
        <f ca="1">IF($B$257="","",$B$257)</f>
        <v>九十四</v>
      </c>
      <c r="X257" s="29" t="str">
        <f t="shared" si="459"/>
        <v>　　　．</v>
      </c>
      <c r="Y257" s="57" t="str">
        <f t="shared" si="460"/>
        <v>　　　．</v>
      </c>
      <c r="Z257" s="57" t="str">
        <f t="shared" si="461"/>
        <v>　　　．</v>
      </c>
      <c r="AA257" s="30" t="str">
        <f t="shared" si="462"/>
        <v>　　　．</v>
      </c>
      <c r="AB257" s="13"/>
      <c r="AC257" s="124">
        <f ca="1">IF($A$257="","",$A$257)</f>
        <v>94</v>
      </c>
      <c r="AD257" s="40" t="str">
        <f ca="1">IF($B$257="","",$B$257)</f>
        <v>九十四</v>
      </c>
      <c r="AE257" s="293" t="str">
        <f t="shared" si="450"/>
        <v>　　．</v>
      </c>
      <c r="AF257" s="294"/>
      <c r="AG257" s="295" t="str">
        <f t="shared" si="451"/>
        <v>　　．</v>
      </c>
      <c r="AH257" s="296"/>
      <c r="AI257" s="13"/>
      <c r="AJ257" s="124">
        <f ca="1">IF($A$257="","",$A$257)</f>
        <v>94</v>
      </c>
      <c r="AK257" s="40" t="str">
        <f ca="1">IF($B$257="","",$B$257)</f>
        <v>九十四</v>
      </c>
      <c r="AL257" s="29" t="str">
        <f t="shared" si="463"/>
        <v/>
      </c>
      <c r="AM257" s="57" t="str">
        <f t="shared" si="464"/>
        <v/>
      </c>
      <c r="AN257" s="57" t="str">
        <f t="shared" si="465"/>
        <v/>
      </c>
      <c r="AO257" s="30" t="str">
        <f t="shared" si="466"/>
        <v/>
      </c>
      <c r="AP257" s="13"/>
      <c r="AQ257" s="124">
        <f ca="1">IF($A$257="","",$A$257)</f>
        <v>94</v>
      </c>
      <c r="AR257" s="40" t="str">
        <f ca="1">IF($B$257="","",$B$257)</f>
        <v>九十四</v>
      </c>
      <c r="AS257" s="29" t="str">
        <f t="shared" si="467"/>
        <v/>
      </c>
      <c r="AT257" s="57" t="str">
        <f t="shared" si="468"/>
        <v/>
      </c>
      <c r="AU257" s="57" t="str">
        <f t="shared" si="469"/>
        <v/>
      </c>
      <c r="AV257" s="30" t="str">
        <f t="shared" si="470"/>
        <v/>
      </c>
      <c r="AW257" s="13"/>
      <c r="AX257" s="124">
        <f ca="1">IF($A$257="","",$A$257)</f>
        <v>94</v>
      </c>
      <c r="AY257" s="40" t="str">
        <f ca="1">IF($B$257="","",$B$257)</f>
        <v>九十四</v>
      </c>
      <c r="AZ257" s="29" t="str">
        <f t="shared" si="471"/>
        <v>　　　　　　．</v>
      </c>
      <c r="BA257" s="102" t="str">
        <f t="shared" si="472"/>
        <v>　　　　　　．</v>
      </c>
      <c r="BB257" s="103"/>
      <c r="BC257" s="124">
        <f ca="1">IF($A$257="","",$A$257)</f>
        <v>94</v>
      </c>
      <c r="BD257" s="40" t="str">
        <f ca="1">IF($B$257="","",$B$257)</f>
        <v>九十四</v>
      </c>
      <c r="BE257" s="29" t="str">
        <f t="shared" si="473"/>
        <v>　　　　　　．</v>
      </c>
      <c r="BF257" s="102" t="str">
        <f t="shared" si="474"/>
        <v>　　　　　　．</v>
      </c>
      <c r="BG257" s="13"/>
      <c r="BH257" s="124">
        <f ca="1">IF($A$257="","",$A$257)</f>
        <v>94</v>
      </c>
      <c r="BI257" s="40" t="str">
        <f ca="1">IF($B$257="","",$B$257)</f>
        <v>九十四</v>
      </c>
      <c r="BJ257" s="29" t="str">
        <f t="shared" si="475"/>
        <v>　　　　．</v>
      </c>
      <c r="BK257" s="57" t="str">
        <f t="shared" si="476"/>
        <v>　　　　．</v>
      </c>
      <c r="BL257" s="57" t="str">
        <f t="shared" si="477"/>
        <v>　　　　．</v>
      </c>
      <c r="BM257" s="30" t="str">
        <f t="shared" si="478"/>
        <v>　　　　．</v>
      </c>
      <c r="BN257" s="13"/>
      <c r="BO257" s="124">
        <f ca="1">IF($A$257="","",$A$257)</f>
        <v>94</v>
      </c>
      <c r="BP257" s="40" t="str">
        <f ca="1">IF($B$257="","",$B$257)</f>
        <v>九十四</v>
      </c>
      <c r="BQ257" s="29" t="str">
        <f t="shared" si="479"/>
        <v>　　　　　　　　．</v>
      </c>
      <c r="BR257" s="30" t="str">
        <f t="shared" si="480"/>
        <v>　　　　　　　　．</v>
      </c>
      <c r="BS257" s="13"/>
      <c r="BT257" s="124">
        <f ca="1">IF($A$257="","",$A$257)</f>
        <v>94</v>
      </c>
      <c r="BU257" s="104" t="str">
        <f ca="1">IF($B$257="","",$B$257)</f>
        <v>九十四</v>
      </c>
      <c r="BV257" s="113" t="str">
        <f t="shared" si="481"/>
        <v/>
      </c>
      <c r="BW257" s="102" t="str">
        <f t="shared" si="482"/>
        <v/>
      </c>
      <c r="BX257" s="13"/>
      <c r="BY257" s="124">
        <f ca="1">IF($A$257="","",$A$257)</f>
        <v>94</v>
      </c>
      <c r="BZ257" s="40" t="str">
        <f ca="1">IF($B$257="","",$B$257)</f>
        <v>九十四</v>
      </c>
      <c r="CA257" s="29" t="str">
        <f t="shared" si="483"/>
        <v>　　　　．</v>
      </c>
      <c r="CB257" s="57" t="str">
        <f t="shared" si="484"/>
        <v>　　　　．</v>
      </c>
      <c r="CC257" s="57" t="str">
        <f t="shared" si="485"/>
        <v>　　　　．</v>
      </c>
      <c r="CD257" s="30" t="str">
        <f t="shared" si="486"/>
        <v>　　　　．</v>
      </c>
      <c r="CE257" s="13"/>
      <c r="CF257" s="124">
        <f ca="1">IF($A$257="","",$A$257)</f>
        <v>94</v>
      </c>
      <c r="CG257" s="40" t="str">
        <f ca="1">IF($B$257="","",$B$257)</f>
        <v>九十四</v>
      </c>
      <c r="CH257" s="105" t="str">
        <f t="shared" si="487"/>
        <v>年</v>
      </c>
      <c r="CI257" s="106" t="str">
        <f t="shared" si="488"/>
        <v>年</v>
      </c>
      <c r="CJ257" s="106" t="str">
        <f t="shared" si="489"/>
        <v>年</v>
      </c>
      <c r="CK257" s="106" t="str">
        <f t="shared" si="490"/>
        <v>年</v>
      </c>
      <c r="CL257" s="106" t="str">
        <f t="shared" si="491"/>
        <v>年</v>
      </c>
      <c r="CM257" s="106" t="str">
        <f t="shared" si="492"/>
        <v>年</v>
      </c>
      <c r="CN257" s="106" t="str">
        <f t="shared" si="493"/>
        <v>年</v>
      </c>
      <c r="CO257" s="106" t="str">
        <f t="shared" si="494"/>
        <v>年</v>
      </c>
      <c r="CP257" s="106" t="str">
        <f t="shared" si="495"/>
        <v>年</v>
      </c>
      <c r="CQ257" s="107" t="str">
        <f t="shared" si="496"/>
        <v>年</v>
      </c>
    </row>
    <row r="258" spans="1:95" ht="30" customHeight="1" x14ac:dyDescent="0.15">
      <c r="A258" s="124">
        <f ca="1">IF(AND(入力!$C$4&gt;9,OR(QUOTIENT(入力!$C$3,入力!$C$4)&gt;4,AND(QUOTIENT(入力!$C$3,入力!$C$4)&gt;3,MOD(入力!$C$3,入力!$C$4)&gt;9))),OFFSET(入力!E3,QUOTIENT(入力!$C$3,入力!$C$4)*9+IF(MOD(入力!$C$3,入力!$C$4)&lt;10,MOD(入力!$C$3,入力!$C$4),9)+4,),"")</f>
        <v>95</v>
      </c>
      <c r="B258" s="117" t="str">
        <f ca="1">IF(AND(入力!$C$4&gt;9,OR(QUOTIENT(入力!$C$3,入力!$C$4)&gt;4,AND(QUOTIENT(入力!$C$3,入力!$C$4)&gt;3,MOD(入力!$C$3,入力!$C$4)&gt;9))),OFFSET(入力!F3,QUOTIENT(入力!$C$3,入力!$C$4)*9+IF(MOD(入力!$C$3,入力!$C$4)&lt;10,MOD(入力!$C$3,入力!$C$4),9)+4,),"")</f>
        <v>九十五</v>
      </c>
      <c r="C258" s="27" t="str">
        <f t="shared" si="497"/>
        <v>　</v>
      </c>
      <c r="D258" s="28" t="str">
        <f t="shared" si="498"/>
        <v>　　　　　　年　　　月　　　日</v>
      </c>
      <c r="E258" s="29" t="str">
        <f t="shared" si="452"/>
        <v>　　　　．</v>
      </c>
      <c r="F258" s="30" t="str">
        <f t="shared" si="499"/>
        <v>　　　．</v>
      </c>
      <c r="G258" s="13"/>
      <c r="H258" s="124">
        <f ca="1">IF($A$258="","",$A$258)</f>
        <v>95</v>
      </c>
      <c r="I258" s="40" t="str">
        <f ca="1">IF($B$258="","",$B$258)</f>
        <v>九十五</v>
      </c>
      <c r="J258" s="234" t="str">
        <f t="shared" si="453"/>
        <v>WS ／ OH ／ OP ／ MB ／ S ／ L ／ R ／ RS</v>
      </c>
      <c r="K258" s="235"/>
      <c r="L258" s="29" t="str">
        <f t="shared" si="454"/>
        <v>　　　　．</v>
      </c>
      <c r="M258" s="30" t="str">
        <f t="shared" si="455"/>
        <v>　　　　．</v>
      </c>
      <c r="N258" s="13"/>
      <c r="O258" s="124">
        <f ca="1">IF($A$258="","",$A$258)</f>
        <v>95</v>
      </c>
      <c r="P258" s="40" t="str">
        <f ca="1">IF($B$258="","",$B$258)</f>
        <v>九十五</v>
      </c>
      <c r="Q258" s="45"/>
      <c r="R258" s="46" t="str">
        <f t="shared" si="456"/>
        <v>右　／　左　／　両</v>
      </c>
      <c r="S258" s="29" t="str">
        <f t="shared" si="457"/>
        <v>　　　　．</v>
      </c>
      <c r="T258" s="30" t="str">
        <f t="shared" si="458"/>
        <v>　　　　．</v>
      </c>
      <c r="U258" s="13"/>
      <c r="V258" s="124">
        <f ca="1">IF($A$258="","",$A$258)</f>
        <v>95</v>
      </c>
      <c r="W258" s="40" t="str">
        <f ca="1">IF($B$258="","",$B$258)</f>
        <v>九十五</v>
      </c>
      <c r="X258" s="29" t="str">
        <f t="shared" si="459"/>
        <v>　　　．</v>
      </c>
      <c r="Y258" s="57" t="str">
        <f t="shared" si="460"/>
        <v>　　　．</v>
      </c>
      <c r="Z258" s="57" t="str">
        <f t="shared" si="461"/>
        <v>　　　．</v>
      </c>
      <c r="AA258" s="30" t="str">
        <f t="shared" si="462"/>
        <v>　　　．</v>
      </c>
      <c r="AB258" s="13"/>
      <c r="AC258" s="124">
        <f ca="1">IF($A$258="","",$A$258)</f>
        <v>95</v>
      </c>
      <c r="AD258" s="40" t="str">
        <f ca="1">IF($B$258="","",$B$258)</f>
        <v>九十五</v>
      </c>
      <c r="AE258" s="293" t="str">
        <f t="shared" si="450"/>
        <v>　　．</v>
      </c>
      <c r="AF258" s="294"/>
      <c r="AG258" s="295" t="str">
        <f t="shared" si="451"/>
        <v>　　．</v>
      </c>
      <c r="AH258" s="296"/>
      <c r="AI258" s="13"/>
      <c r="AJ258" s="124">
        <f ca="1">IF($A$258="","",$A$258)</f>
        <v>95</v>
      </c>
      <c r="AK258" s="40" t="str">
        <f ca="1">IF($B$258="","",$B$258)</f>
        <v>九十五</v>
      </c>
      <c r="AL258" s="29" t="str">
        <f t="shared" si="463"/>
        <v/>
      </c>
      <c r="AM258" s="57" t="str">
        <f t="shared" si="464"/>
        <v/>
      </c>
      <c r="AN258" s="57" t="str">
        <f t="shared" si="465"/>
        <v/>
      </c>
      <c r="AO258" s="30" t="str">
        <f t="shared" si="466"/>
        <v/>
      </c>
      <c r="AP258" s="13"/>
      <c r="AQ258" s="124">
        <f ca="1">IF($A$258="","",$A$258)</f>
        <v>95</v>
      </c>
      <c r="AR258" s="40" t="str">
        <f ca="1">IF($B$258="","",$B$258)</f>
        <v>九十五</v>
      </c>
      <c r="AS258" s="29" t="str">
        <f t="shared" si="467"/>
        <v/>
      </c>
      <c r="AT258" s="57" t="str">
        <f t="shared" si="468"/>
        <v/>
      </c>
      <c r="AU258" s="57" t="str">
        <f t="shared" si="469"/>
        <v/>
      </c>
      <c r="AV258" s="30" t="str">
        <f t="shared" si="470"/>
        <v/>
      </c>
      <c r="AW258" s="13"/>
      <c r="AX258" s="124">
        <f ca="1">IF($A$258="","",$A$258)</f>
        <v>95</v>
      </c>
      <c r="AY258" s="40" t="str">
        <f ca="1">IF($B$258="","",$B$258)</f>
        <v>九十五</v>
      </c>
      <c r="AZ258" s="29" t="str">
        <f t="shared" si="471"/>
        <v>　　　　　　．</v>
      </c>
      <c r="BA258" s="102" t="str">
        <f t="shared" si="472"/>
        <v>　　　　　　．</v>
      </c>
      <c r="BB258" s="103"/>
      <c r="BC258" s="124">
        <f ca="1">IF($A$258="","",$A$258)</f>
        <v>95</v>
      </c>
      <c r="BD258" s="40" t="str">
        <f ca="1">IF($B$258="","",$B$258)</f>
        <v>九十五</v>
      </c>
      <c r="BE258" s="29" t="str">
        <f t="shared" si="473"/>
        <v>　　　　　　．</v>
      </c>
      <c r="BF258" s="102" t="str">
        <f t="shared" si="474"/>
        <v>　　　　　　．</v>
      </c>
      <c r="BG258" s="13"/>
      <c r="BH258" s="124">
        <f ca="1">IF($A$258="","",$A$258)</f>
        <v>95</v>
      </c>
      <c r="BI258" s="40" t="str">
        <f ca="1">IF($B$258="","",$B$258)</f>
        <v>九十五</v>
      </c>
      <c r="BJ258" s="29" t="str">
        <f t="shared" si="475"/>
        <v>　　　　．</v>
      </c>
      <c r="BK258" s="57" t="str">
        <f t="shared" si="476"/>
        <v>　　　　．</v>
      </c>
      <c r="BL258" s="57" t="str">
        <f t="shared" si="477"/>
        <v>　　　　．</v>
      </c>
      <c r="BM258" s="30" t="str">
        <f t="shared" si="478"/>
        <v>　　　　．</v>
      </c>
      <c r="BN258" s="13"/>
      <c r="BO258" s="124">
        <f ca="1">IF($A$258="","",$A$258)</f>
        <v>95</v>
      </c>
      <c r="BP258" s="40" t="str">
        <f ca="1">IF($B$258="","",$B$258)</f>
        <v>九十五</v>
      </c>
      <c r="BQ258" s="29" t="str">
        <f t="shared" si="479"/>
        <v>　　　　　　　　．</v>
      </c>
      <c r="BR258" s="30" t="str">
        <f t="shared" si="480"/>
        <v>　　　　　　　　．</v>
      </c>
      <c r="BS258" s="13"/>
      <c r="BT258" s="124">
        <f ca="1">IF($A$258="","",$A$258)</f>
        <v>95</v>
      </c>
      <c r="BU258" s="104" t="str">
        <f ca="1">IF($B$258="","",$B$258)</f>
        <v>九十五</v>
      </c>
      <c r="BV258" s="113" t="str">
        <f t="shared" si="481"/>
        <v/>
      </c>
      <c r="BW258" s="102" t="str">
        <f t="shared" si="482"/>
        <v/>
      </c>
      <c r="BX258" s="13"/>
      <c r="BY258" s="124">
        <f ca="1">IF($A$258="","",$A$258)</f>
        <v>95</v>
      </c>
      <c r="BZ258" s="40" t="str">
        <f ca="1">IF($B$258="","",$B$258)</f>
        <v>九十五</v>
      </c>
      <c r="CA258" s="29" t="str">
        <f t="shared" si="483"/>
        <v>　　　　．</v>
      </c>
      <c r="CB258" s="57" t="str">
        <f t="shared" si="484"/>
        <v>　　　　．</v>
      </c>
      <c r="CC258" s="57" t="str">
        <f t="shared" si="485"/>
        <v>　　　　．</v>
      </c>
      <c r="CD258" s="30" t="str">
        <f t="shared" si="486"/>
        <v>　　　　．</v>
      </c>
      <c r="CE258" s="13"/>
      <c r="CF258" s="124">
        <f ca="1">IF($A$258="","",$A$258)</f>
        <v>95</v>
      </c>
      <c r="CG258" s="40" t="str">
        <f ca="1">IF($B$258="","",$B$258)</f>
        <v>九十五</v>
      </c>
      <c r="CH258" s="105" t="str">
        <f t="shared" si="487"/>
        <v>年</v>
      </c>
      <c r="CI258" s="106" t="str">
        <f t="shared" si="488"/>
        <v>年</v>
      </c>
      <c r="CJ258" s="106" t="str">
        <f t="shared" si="489"/>
        <v>年</v>
      </c>
      <c r="CK258" s="106" t="str">
        <f t="shared" si="490"/>
        <v>年</v>
      </c>
      <c r="CL258" s="106" t="str">
        <f t="shared" si="491"/>
        <v>年</v>
      </c>
      <c r="CM258" s="106" t="str">
        <f t="shared" si="492"/>
        <v>年</v>
      </c>
      <c r="CN258" s="106" t="str">
        <f t="shared" si="493"/>
        <v>年</v>
      </c>
      <c r="CO258" s="106" t="str">
        <f t="shared" si="494"/>
        <v>年</v>
      </c>
      <c r="CP258" s="106" t="str">
        <f t="shared" si="495"/>
        <v>年</v>
      </c>
      <c r="CQ258" s="107" t="str">
        <f t="shared" si="496"/>
        <v>年</v>
      </c>
    </row>
    <row r="259" spans="1:95" ht="30" customHeight="1" x14ac:dyDescent="0.15">
      <c r="A259" s="124">
        <f ca="1">IF(AND(入力!$C$4&gt;9,OR(QUOTIENT(入力!$C$3,入力!$C$4)&gt;5,AND(QUOTIENT(入力!$C$3,入力!$C$4)&gt;4,MOD(入力!$C$3,入力!$C$4)&gt;9))),OFFSET(入力!E3,QUOTIENT(入力!$C$3,入力!$C$4)*9+IF(MOD(入力!$C$3,入力!$C$4)&lt;10,MOD(入力!$C$3,入力!$C$4),9)+5,),"")</f>
        <v>96</v>
      </c>
      <c r="B259" s="117" t="str">
        <f ca="1">IF(AND(入力!$C$4&gt;9,OR(QUOTIENT(入力!$C$3,入力!$C$4)&gt;5,AND(QUOTIENT(入力!$C$3,入力!$C$4)&gt;4,MOD(入力!$C$3,入力!$C$4)&gt;9))),OFFSET(入力!F3,QUOTIENT(入力!$C$3,入力!$C$4)*9+IF(MOD(入力!$C$3,入力!$C$4)&lt;10,MOD(入力!$C$3,入力!$C$4),9)+5,),"")</f>
        <v>九十六</v>
      </c>
      <c r="C259" s="27" t="str">
        <f t="shared" si="497"/>
        <v>　</v>
      </c>
      <c r="D259" s="28" t="str">
        <f t="shared" si="498"/>
        <v>　　　　　　年　　　月　　　日</v>
      </c>
      <c r="E259" s="29" t="str">
        <f t="shared" si="452"/>
        <v>　　　　．</v>
      </c>
      <c r="F259" s="30" t="str">
        <f t="shared" si="499"/>
        <v>　　　．</v>
      </c>
      <c r="G259" s="13"/>
      <c r="H259" s="124">
        <f ca="1">IF($A$259="","",$A$259)</f>
        <v>96</v>
      </c>
      <c r="I259" s="117" t="str">
        <f ca="1">IF($B$259="","",$B$259)</f>
        <v>九十六</v>
      </c>
      <c r="J259" s="234" t="str">
        <f t="shared" si="453"/>
        <v>WS ／ OH ／ OP ／ MB ／ S ／ L ／ R ／ RS</v>
      </c>
      <c r="K259" s="235"/>
      <c r="L259" s="29" t="str">
        <f t="shared" si="454"/>
        <v>　　　　．</v>
      </c>
      <c r="M259" s="30" t="str">
        <f t="shared" si="455"/>
        <v>　　　　．</v>
      </c>
      <c r="N259" s="13"/>
      <c r="O259" s="124">
        <f ca="1">IF($A$259="","",$A$259)</f>
        <v>96</v>
      </c>
      <c r="P259" s="117" t="str">
        <f ca="1">IF($B$259="","",$B$259)</f>
        <v>九十六</v>
      </c>
      <c r="Q259" s="45"/>
      <c r="R259" s="46" t="str">
        <f t="shared" si="456"/>
        <v>右　／　左　／　両</v>
      </c>
      <c r="S259" s="29" t="str">
        <f t="shared" si="457"/>
        <v>　　　　．</v>
      </c>
      <c r="T259" s="30" t="str">
        <f t="shared" si="458"/>
        <v>　　　　．</v>
      </c>
      <c r="U259" s="13"/>
      <c r="V259" s="124">
        <f ca="1">IF($A$259="","",$A$259)</f>
        <v>96</v>
      </c>
      <c r="W259" s="117" t="str">
        <f ca="1">IF($B$259="","",$B$259)</f>
        <v>九十六</v>
      </c>
      <c r="X259" s="29" t="str">
        <f t="shared" si="459"/>
        <v>　　　．</v>
      </c>
      <c r="Y259" s="57" t="str">
        <f t="shared" si="460"/>
        <v>　　　．</v>
      </c>
      <c r="Z259" s="57" t="str">
        <f t="shared" si="461"/>
        <v>　　　．</v>
      </c>
      <c r="AA259" s="30" t="str">
        <f t="shared" si="462"/>
        <v>　　　．</v>
      </c>
      <c r="AB259" s="13"/>
      <c r="AC259" s="124">
        <f ca="1">IF($A$259="","",$A$259)</f>
        <v>96</v>
      </c>
      <c r="AD259" s="117" t="str">
        <f ca="1">IF($B$259="","",$B$259)</f>
        <v>九十六</v>
      </c>
      <c r="AE259" s="293" t="str">
        <f t="shared" si="450"/>
        <v>　　．</v>
      </c>
      <c r="AF259" s="294"/>
      <c r="AG259" s="295" t="str">
        <f t="shared" si="451"/>
        <v>　　．</v>
      </c>
      <c r="AH259" s="296"/>
      <c r="AI259" s="13"/>
      <c r="AJ259" s="124">
        <f ca="1">IF($A$259="","",$A$259)</f>
        <v>96</v>
      </c>
      <c r="AK259" s="117" t="str">
        <f ca="1">IF($B$259="","",$B$259)</f>
        <v>九十六</v>
      </c>
      <c r="AL259" s="29" t="str">
        <f t="shared" si="463"/>
        <v/>
      </c>
      <c r="AM259" s="57" t="str">
        <f t="shared" si="464"/>
        <v/>
      </c>
      <c r="AN259" s="57" t="str">
        <f t="shared" si="465"/>
        <v/>
      </c>
      <c r="AO259" s="30" t="str">
        <f t="shared" si="466"/>
        <v/>
      </c>
      <c r="AP259" s="13"/>
      <c r="AQ259" s="124">
        <f ca="1">IF($A$259="","",$A$259)</f>
        <v>96</v>
      </c>
      <c r="AR259" s="117" t="str">
        <f ca="1">IF($B$259="","",$B$259)</f>
        <v>九十六</v>
      </c>
      <c r="AS259" s="29" t="str">
        <f t="shared" si="467"/>
        <v/>
      </c>
      <c r="AT259" s="57" t="str">
        <f t="shared" si="468"/>
        <v/>
      </c>
      <c r="AU259" s="57" t="str">
        <f t="shared" si="469"/>
        <v/>
      </c>
      <c r="AV259" s="30" t="str">
        <f t="shared" si="470"/>
        <v/>
      </c>
      <c r="AW259" s="13"/>
      <c r="AX259" s="124">
        <f ca="1">IF($A$259="","",$A$259)</f>
        <v>96</v>
      </c>
      <c r="AY259" s="117" t="str">
        <f ca="1">IF($B$259="","",$B$259)</f>
        <v>九十六</v>
      </c>
      <c r="AZ259" s="29" t="str">
        <f t="shared" si="471"/>
        <v>　　　　　　．</v>
      </c>
      <c r="BA259" s="102" t="str">
        <f t="shared" si="472"/>
        <v>　　　　　　．</v>
      </c>
      <c r="BB259" s="103"/>
      <c r="BC259" s="124">
        <f ca="1">IF($A$259="","",$A$259)</f>
        <v>96</v>
      </c>
      <c r="BD259" s="117" t="str">
        <f ca="1">IF($B$259="","",$B$259)</f>
        <v>九十六</v>
      </c>
      <c r="BE259" s="29" t="str">
        <f t="shared" si="473"/>
        <v>　　　　　　．</v>
      </c>
      <c r="BF259" s="102" t="str">
        <f t="shared" si="474"/>
        <v>　　　　　　．</v>
      </c>
      <c r="BG259" s="13"/>
      <c r="BH259" s="124">
        <f ca="1">IF($A$259="","",$A$259)</f>
        <v>96</v>
      </c>
      <c r="BI259" s="117" t="str">
        <f ca="1">IF($B$259="","",$B$259)</f>
        <v>九十六</v>
      </c>
      <c r="BJ259" s="29" t="str">
        <f t="shared" si="475"/>
        <v>　　　　．</v>
      </c>
      <c r="BK259" s="57" t="str">
        <f t="shared" si="476"/>
        <v>　　　　．</v>
      </c>
      <c r="BL259" s="57" t="str">
        <f t="shared" si="477"/>
        <v>　　　　．</v>
      </c>
      <c r="BM259" s="30" t="str">
        <f t="shared" si="478"/>
        <v>　　　　．</v>
      </c>
      <c r="BN259" s="13"/>
      <c r="BO259" s="124">
        <f ca="1">IF($A$259="","",$A$259)</f>
        <v>96</v>
      </c>
      <c r="BP259" s="117" t="str">
        <f ca="1">IF($B$259="","",$B$259)</f>
        <v>九十六</v>
      </c>
      <c r="BQ259" s="29" t="str">
        <f t="shared" si="479"/>
        <v>　　　　　　　　．</v>
      </c>
      <c r="BR259" s="30" t="str">
        <f t="shared" si="480"/>
        <v>　　　　　　　　．</v>
      </c>
      <c r="BS259" s="13"/>
      <c r="BT259" s="124">
        <f ca="1">IF($A$259="","",$A$259)</f>
        <v>96</v>
      </c>
      <c r="BU259" s="118" t="str">
        <f ca="1">IF($B$259="","",$B$259)</f>
        <v>九十六</v>
      </c>
      <c r="BV259" s="113" t="str">
        <f t="shared" si="481"/>
        <v/>
      </c>
      <c r="BW259" s="102" t="str">
        <f t="shared" si="482"/>
        <v/>
      </c>
      <c r="BX259" s="13"/>
      <c r="BY259" s="124">
        <f ca="1">IF($A$259="","",$A$259)</f>
        <v>96</v>
      </c>
      <c r="BZ259" s="117" t="str">
        <f ca="1">IF($B$259="","",$B$259)</f>
        <v>九十六</v>
      </c>
      <c r="CA259" s="29" t="str">
        <f t="shared" si="483"/>
        <v>　　　　．</v>
      </c>
      <c r="CB259" s="57" t="str">
        <f t="shared" si="484"/>
        <v>　　　　．</v>
      </c>
      <c r="CC259" s="57" t="str">
        <f t="shared" si="485"/>
        <v>　　　　．</v>
      </c>
      <c r="CD259" s="30" t="str">
        <f t="shared" si="486"/>
        <v>　　　　．</v>
      </c>
      <c r="CE259" s="13"/>
      <c r="CF259" s="124">
        <f ca="1">IF($A$259="","",$A$259)</f>
        <v>96</v>
      </c>
      <c r="CG259" s="117" t="str">
        <f ca="1">IF($B$259="","",$B$259)</f>
        <v>九十六</v>
      </c>
      <c r="CH259" s="105" t="str">
        <f t="shared" si="487"/>
        <v>年</v>
      </c>
      <c r="CI259" s="106" t="str">
        <f t="shared" si="488"/>
        <v>年</v>
      </c>
      <c r="CJ259" s="106" t="str">
        <f t="shared" si="489"/>
        <v>年</v>
      </c>
      <c r="CK259" s="106" t="str">
        <f t="shared" si="490"/>
        <v>年</v>
      </c>
      <c r="CL259" s="106" t="str">
        <f t="shared" si="491"/>
        <v>年</v>
      </c>
      <c r="CM259" s="106" t="str">
        <f t="shared" si="492"/>
        <v>年</v>
      </c>
      <c r="CN259" s="106" t="str">
        <f t="shared" si="493"/>
        <v>年</v>
      </c>
      <c r="CO259" s="106" t="str">
        <f t="shared" si="494"/>
        <v>年</v>
      </c>
      <c r="CP259" s="106" t="str">
        <f t="shared" si="495"/>
        <v>年</v>
      </c>
      <c r="CQ259" s="107" t="str">
        <f t="shared" si="496"/>
        <v>年</v>
      </c>
    </row>
    <row r="260" spans="1:95" ht="30" customHeight="1" x14ac:dyDescent="0.15">
      <c r="A260" s="124">
        <f ca="1">IF(AND(入力!$C$4&gt;9,OR(QUOTIENT(入力!$C$3,入力!$C$4)&gt;6,MOD(入力!$C$3,入力!$C$4)&gt;9)),OFFSET(入力!E3,QUOTIENT(入力!$C$3,入力!$C$4)*9+IF(MOD(入力!$C$3,入力!$C$4)&lt;10,MOD(入力!$C$3,入力!$C$4),9)+6,),"")</f>
        <v>97</v>
      </c>
      <c r="B260" s="117" t="str">
        <f ca="1">IF(AND(入力!$C$4&gt;9,OR(QUOTIENT(入力!$C$3,入力!$C$4)&gt;6,MOD(入力!$C$3,入力!$C$4)&gt;9)),OFFSET(入力!F3,QUOTIENT(入力!$C$3,入力!$C$4)*9+IF(MOD(入力!$C$3,入力!$C$4)&lt;10,MOD(入力!$C$3,入力!$C$4),9)+6,),"")</f>
        <v>九十七</v>
      </c>
      <c r="C260" s="27" t="str">
        <f t="shared" si="497"/>
        <v>　</v>
      </c>
      <c r="D260" s="28" t="str">
        <f t="shared" si="498"/>
        <v>　　　　　　年　　　月　　　日</v>
      </c>
      <c r="E260" s="29" t="str">
        <f t="shared" si="452"/>
        <v>　　　　．</v>
      </c>
      <c r="F260" s="30" t="str">
        <f t="shared" si="499"/>
        <v>　　　．</v>
      </c>
      <c r="G260" s="13"/>
      <c r="H260" s="124">
        <f ca="1">IF($A$260="","",$A$260)</f>
        <v>97</v>
      </c>
      <c r="I260" s="117" t="str">
        <f ca="1">IF($B$260="","",$B$260)</f>
        <v>九十七</v>
      </c>
      <c r="J260" s="234" t="str">
        <f t="shared" si="453"/>
        <v>WS ／ OH ／ OP ／ MB ／ S ／ L ／ R ／ RS</v>
      </c>
      <c r="K260" s="235"/>
      <c r="L260" s="29" t="str">
        <f t="shared" si="454"/>
        <v>　　　　．</v>
      </c>
      <c r="M260" s="30" t="str">
        <f t="shared" si="455"/>
        <v>　　　　．</v>
      </c>
      <c r="N260" s="13"/>
      <c r="O260" s="124">
        <f ca="1">IF($A$260="","",$A$260)</f>
        <v>97</v>
      </c>
      <c r="P260" s="117" t="str">
        <f ca="1">IF($B$260="","",$B$260)</f>
        <v>九十七</v>
      </c>
      <c r="Q260" s="45"/>
      <c r="R260" s="46" t="str">
        <f t="shared" si="456"/>
        <v>右　／　左　／　両</v>
      </c>
      <c r="S260" s="29" t="str">
        <f t="shared" si="457"/>
        <v>　　　　．</v>
      </c>
      <c r="T260" s="30" t="str">
        <f t="shared" si="458"/>
        <v>　　　　．</v>
      </c>
      <c r="U260" s="13"/>
      <c r="V260" s="124">
        <f ca="1">IF($A$260="","",$A$260)</f>
        <v>97</v>
      </c>
      <c r="W260" s="117" t="str">
        <f ca="1">IF($B$260="","",$B$260)</f>
        <v>九十七</v>
      </c>
      <c r="X260" s="29" t="str">
        <f t="shared" si="459"/>
        <v>　　　．</v>
      </c>
      <c r="Y260" s="57" t="str">
        <f t="shared" si="460"/>
        <v>　　　．</v>
      </c>
      <c r="Z260" s="57" t="str">
        <f t="shared" si="461"/>
        <v>　　　．</v>
      </c>
      <c r="AA260" s="30" t="str">
        <f t="shared" si="462"/>
        <v>　　　．</v>
      </c>
      <c r="AB260" s="13"/>
      <c r="AC260" s="124">
        <f ca="1">IF($A$260="","",$A$260)</f>
        <v>97</v>
      </c>
      <c r="AD260" s="117" t="str">
        <f ca="1">IF($B$260="","",$B$260)</f>
        <v>九十七</v>
      </c>
      <c r="AE260" s="293" t="str">
        <f t="shared" si="450"/>
        <v>　　．</v>
      </c>
      <c r="AF260" s="294"/>
      <c r="AG260" s="295" t="str">
        <f t="shared" si="451"/>
        <v>　　．</v>
      </c>
      <c r="AH260" s="296"/>
      <c r="AI260" s="13"/>
      <c r="AJ260" s="124">
        <f ca="1">IF($A$260="","",$A$260)</f>
        <v>97</v>
      </c>
      <c r="AK260" s="117" t="str">
        <f ca="1">IF($B$260="","",$B$260)</f>
        <v>九十七</v>
      </c>
      <c r="AL260" s="29" t="str">
        <f t="shared" si="463"/>
        <v/>
      </c>
      <c r="AM260" s="57" t="str">
        <f t="shared" si="464"/>
        <v/>
      </c>
      <c r="AN260" s="57" t="str">
        <f t="shared" si="465"/>
        <v/>
      </c>
      <c r="AO260" s="30" t="str">
        <f t="shared" si="466"/>
        <v/>
      </c>
      <c r="AP260" s="13"/>
      <c r="AQ260" s="124">
        <f ca="1">IF($A$260="","",$A$260)</f>
        <v>97</v>
      </c>
      <c r="AR260" s="117" t="str">
        <f ca="1">IF($B$260="","",$B$260)</f>
        <v>九十七</v>
      </c>
      <c r="AS260" s="29" t="str">
        <f t="shared" si="467"/>
        <v/>
      </c>
      <c r="AT260" s="57" t="str">
        <f t="shared" si="468"/>
        <v/>
      </c>
      <c r="AU260" s="57" t="str">
        <f t="shared" si="469"/>
        <v/>
      </c>
      <c r="AV260" s="30" t="str">
        <f t="shared" si="470"/>
        <v/>
      </c>
      <c r="AW260" s="13"/>
      <c r="AX260" s="124">
        <f ca="1">IF($A$260="","",$A$260)</f>
        <v>97</v>
      </c>
      <c r="AY260" s="117" t="str">
        <f ca="1">IF($B$260="","",$B$260)</f>
        <v>九十七</v>
      </c>
      <c r="AZ260" s="29" t="str">
        <f t="shared" si="471"/>
        <v>　　　　　　．</v>
      </c>
      <c r="BA260" s="102" t="str">
        <f t="shared" si="472"/>
        <v>　　　　　　．</v>
      </c>
      <c r="BB260" s="103"/>
      <c r="BC260" s="124">
        <f ca="1">IF($A$260="","",$A$260)</f>
        <v>97</v>
      </c>
      <c r="BD260" s="117" t="str">
        <f ca="1">IF($B$260="","",$B$260)</f>
        <v>九十七</v>
      </c>
      <c r="BE260" s="29" t="str">
        <f t="shared" si="473"/>
        <v>　　　　　　．</v>
      </c>
      <c r="BF260" s="102" t="str">
        <f t="shared" si="474"/>
        <v>　　　　　　．</v>
      </c>
      <c r="BG260" s="13"/>
      <c r="BH260" s="124">
        <f ca="1">IF($A$260="","",$A$260)</f>
        <v>97</v>
      </c>
      <c r="BI260" s="117" t="str">
        <f ca="1">IF($B$260="","",$B$260)</f>
        <v>九十七</v>
      </c>
      <c r="BJ260" s="29" t="str">
        <f t="shared" si="475"/>
        <v>　　　　．</v>
      </c>
      <c r="BK260" s="57" t="str">
        <f t="shared" si="476"/>
        <v>　　　　．</v>
      </c>
      <c r="BL260" s="57" t="str">
        <f t="shared" si="477"/>
        <v>　　　　．</v>
      </c>
      <c r="BM260" s="30" t="str">
        <f t="shared" si="478"/>
        <v>　　　　．</v>
      </c>
      <c r="BN260" s="13"/>
      <c r="BO260" s="124">
        <f ca="1">IF($A$260="","",$A$260)</f>
        <v>97</v>
      </c>
      <c r="BP260" s="117" t="str">
        <f ca="1">IF($B$260="","",$B$260)</f>
        <v>九十七</v>
      </c>
      <c r="BQ260" s="29" t="str">
        <f t="shared" si="479"/>
        <v>　　　　　　　　．</v>
      </c>
      <c r="BR260" s="30" t="str">
        <f t="shared" si="480"/>
        <v>　　　　　　　　．</v>
      </c>
      <c r="BS260" s="13"/>
      <c r="BT260" s="124">
        <f ca="1">IF($A$260="","",$A$260)</f>
        <v>97</v>
      </c>
      <c r="BU260" s="118" t="str">
        <f ca="1">IF($B$260="","",$B$260)</f>
        <v>九十七</v>
      </c>
      <c r="BV260" s="113" t="str">
        <f t="shared" si="481"/>
        <v/>
      </c>
      <c r="BW260" s="102" t="str">
        <f t="shared" si="482"/>
        <v/>
      </c>
      <c r="BX260" s="13"/>
      <c r="BY260" s="124">
        <f ca="1">IF($A$260="","",$A$260)</f>
        <v>97</v>
      </c>
      <c r="BZ260" s="117" t="str">
        <f ca="1">IF($B$260="","",$B$260)</f>
        <v>九十七</v>
      </c>
      <c r="CA260" s="29" t="str">
        <f t="shared" si="483"/>
        <v>　　　　．</v>
      </c>
      <c r="CB260" s="57" t="str">
        <f t="shared" si="484"/>
        <v>　　　　．</v>
      </c>
      <c r="CC260" s="57" t="str">
        <f t="shared" si="485"/>
        <v>　　　　．</v>
      </c>
      <c r="CD260" s="30" t="str">
        <f t="shared" si="486"/>
        <v>　　　　．</v>
      </c>
      <c r="CE260" s="13"/>
      <c r="CF260" s="124">
        <f ca="1">IF($A$260="","",$A$260)</f>
        <v>97</v>
      </c>
      <c r="CG260" s="117" t="str">
        <f ca="1">IF($B$260="","",$B$260)</f>
        <v>九十七</v>
      </c>
      <c r="CH260" s="105" t="str">
        <f t="shared" si="487"/>
        <v>年</v>
      </c>
      <c r="CI260" s="106" t="str">
        <f t="shared" si="488"/>
        <v>年</v>
      </c>
      <c r="CJ260" s="106" t="str">
        <f t="shared" si="489"/>
        <v>年</v>
      </c>
      <c r="CK260" s="106" t="str">
        <f t="shared" si="490"/>
        <v>年</v>
      </c>
      <c r="CL260" s="106" t="str">
        <f t="shared" si="491"/>
        <v>年</v>
      </c>
      <c r="CM260" s="106" t="str">
        <f t="shared" si="492"/>
        <v>年</v>
      </c>
      <c r="CN260" s="106" t="str">
        <f t="shared" si="493"/>
        <v>年</v>
      </c>
      <c r="CO260" s="106" t="str">
        <f t="shared" si="494"/>
        <v>年</v>
      </c>
      <c r="CP260" s="106" t="str">
        <f t="shared" si="495"/>
        <v>年</v>
      </c>
      <c r="CQ260" s="107" t="str">
        <f t="shared" si="496"/>
        <v>年</v>
      </c>
    </row>
    <row r="261" spans="1:95" ht="30" customHeight="1" x14ac:dyDescent="0.15">
      <c r="A261" s="124">
        <f ca="1">IF(AND(入力!$C$4&gt;9,OR(QUOTIENT(入力!$C$3,入力!$C$4)&gt;7,AND(QUOTIENT(入力!$C$3,入力!$C$4)&gt;6,MOD(入力!$C$3,入力!$C$4)&gt;9))),OFFSET(入力!E3,QUOTIENT(入力!$C$3,入力!$C$4)*9+IF(MOD(入力!$C$3,入力!$C$4)&lt;10,MOD(入力!$C$3,入力!$C$4),9)+7,),"")</f>
        <v>98</v>
      </c>
      <c r="B261" s="31" t="str">
        <f ca="1">IF(AND(入力!$C$4&gt;9,OR(QUOTIENT(入力!$C$3,入力!$C$4)&gt;7,AND(QUOTIENT(入力!$C$3,入力!$C$4)&gt;6,MOD(入力!$C$3,入力!$C$4)&gt;9))),OFFSET(入力!F3,QUOTIENT(入力!$C$3,入力!$C$4)*9+IF(MOD(入力!$C$3,入力!$C$4)&lt;10,MOD(入力!$C$3,入力!$C$4),9)+7,),"")</f>
        <v>九十八</v>
      </c>
      <c r="C261" s="27" t="str">
        <f t="shared" si="497"/>
        <v>　</v>
      </c>
      <c r="D261" s="28" t="str">
        <f t="shared" si="498"/>
        <v>　　　　　　年　　　月　　　日</v>
      </c>
      <c r="E261" s="29" t="str">
        <f t="shared" si="452"/>
        <v>　　　　．</v>
      </c>
      <c r="F261" s="30" t="str">
        <f t="shared" si="499"/>
        <v>　　　．</v>
      </c>
      <c r="G261" s="13"/>
      <c r="H261" s="124">
        <f ca="1">IF($A$261="","",$A$261)</f>
        <v>98</v>
      </c>
      <c r="I261" s="31" t="str">
        <f ca="1">IF($B$261="","",$B$261)</f>
        <v>九十八</v>
      </c>
      <c r="J261" s="234" t="str">
        <f t="shared" si="453"/>
        <v>WS ／ OH ／ OP ／ MB ／ S ／ L ／ R ／ RS</v>
      </c>
      <c r="K261" s="235"/>
      <c r="L261" s="29" t="str">
        <f t="shared" si="454"/>
        <v>　　　　．</v>
      </c>
      <c r="M261" s="30" t="str">
        <f t="shared" si="455"/>
        <v>　　　　．</v>
      </c>
      <c r="N261" s="13"/>
      <c r="O261" s="124">
        <f ca="1">IF($A$261="","",$A$261)</f>
        <v>98</v>
      </c>
      <c r="P261" s="31" t="str">
        <f ca="1">IF($B$261="","",$B$261)</f>
        <v>九十八</v>
      </c>
      <c r="Q261" s="45"/>
      <c r="R261" s="46" t="str">
        <f t="shared" si="456"/>
        <v>右　／　左　／　両</v>
      </c>
      <c r="S261" s="29" t="str">
        <f t="shared" si="457"/>
        <v>　　　　．</v>
      </c>
      <c r="T261" s="30" t="str">
        <f t="shared" si="458"/>
        <v>　　　　．</v>
      </c>
      <c r="U261" s="13"/>
      <c r="V261" s="124">
        <f ca="1">IF($A$261="","",$A$261)</f>
        <v>98</v>
      </c>
      <c r="W261" s="31" t="str">
        <f ca="1">IF($B$261="","",$B$261)</f>
        <v>九十八</v>
      </c>
      <c r="X261" s="29" t="str">
        <f t="shared" si="459"/>
        <v>　　　．</v>
      </c>
      <c r="Y261" s="57" t="str">
        <f t="shared" si="460"/>
        <v>　　　．</v>
      </c>
      <c r="Z261" s="57" t="str">
        <f t="shared" si="461"/>
        <v>　　　．</v>
      </c>
      <c r="AA261" s="30" t="str">
        <f t="shared" si="462"/>
        <v>　　　．</v>
      </c>
      <c r="AB261" s="13"/>
      <c r="AC261" s="124">
        <f ca="1">IF($A$261="","",$A$261)</f>
        <v>98</v>
      </c>
      <c r="AD261" s="31" t="str">
        <f ca="1">IF($B$261="","",$B$261)</f>
        <v>九十八</v>
      </c>
      <c r="AE261" s="293" t="str">
        <f t="shared" si="450"/>
        <v>　　．</v>
      </c>
      <c r="AF261" s="294"/>
      <c r="AG261" s="295" t="str">
        <f t="shared" si="451"/>
        <v>　　．</v>
      </c>
      <c r="AH261" s="296"/>
      <c r="AI261" s="13"/>
      <c r="AJ261" s="124">
        <f ca="1">IF($A$261="","",$A$261)</f>
        <v>98</v>
      </c>
      <c r="AK261" s="31" t="str">
        <f ca="1">IF($B$261="","",$B$261)</f>
        <v>九十八</v>
      </c>
      <c r="AL261" s="29" t="str">
        <f t="shared" si="463"/>
        <v/>
      </c>
      <c r="AM261" s="57" t="str">
        <f t="shared" si="464"/>
        <v/>
      </c>
      <c r="AN261" s="57" t="str">
        <f t="shared" si="465"/>
        <v/>
      </c>
      <c r="AO261" s="30" t="str">
        <f t="shared" si="466"/>
        <v/>
      </c>
      <c r="AP261" s="13"/>
      <c r="AQ261" s="124">
        <f ca="1">IF($A$261="","",$A$261)</f>
        <v>98</v>
      </c>
      <c r="AR261" s="31" t="str">
        <f ca="1">IF($B$261="","",$B$261)</f>
        <v>九十八</v>
      </c>
      <c r="AS261" s="29" t="str">
        <f t="shared" si="467"/>
        <v/>
      </c>
      <c r="AT261" s="57" t="str">
        <f t="shared" si="468"/>
        <v/>
      </c>
      <c r="AU261" s="57" t="str">
        <f t="shared" si="469"/>
        <v/>
      </c>
      <c r="AV261" s="30" t="str">
        <f t="shared" si="470"/>
        <v/>
      </c>
      <c r="AW261" s="13"/>
      <c r="AX261" s="124">
        <f ca="1">IF($A$261="","",$A$261)</f>
        <v>98</v>
      </c>
      <c r="AY261" s="31" t="str">
        <f ca="1">IF($B$261="","",$B$261)</f>
        <v>九十八</v>
      </c>
      <c r="AZ261" s="29" t="str">
        <f t="shared" si="471"/>
        <v>　　　　　　．</v>
      </c>
      <c r="BA261" s="102" t="str">
        <f t="shared" si="472"/>
        <v>　　　　　　．</v>
      </c>
      <c r="BB261" s="103"/>
      <c r="BC261" s="124">
        <f ca="1">IF($A$261="","",$A$261)</f>
        <v>98</v>
      </c>
      <c r="BD261" s="31" t="str">
        <f ca="1">IF($B$261="","",$B$261)</f>
        <v>九十八</v>
      </c>
      <c r="BE261" s="29" t="str">
        <f t="shared" si="473"/>
        <v>　　　　　　．</v>
      </c>
      <c r="BF261" s="102" t="str">
        <f t="shared" si="474"/>
        <v>　　　　　　．</v>
      </c>
      <c r="BG261" s="13"/>
      <c r="BH261" s="124">
        <f ca="1">IF($A$261="","",$A$261)</f>
        <v>98</v>
      </c>
      <c r="BI261" s="31" t="str">
        <f ca="1">IF($B$261="","",$B$261)</f>
        <v>九十八</v>
      </c>
      <c r="BJ261" s="29" t="str">
        <f t="shared" si="475"/>
        <v>　　　　．</v>
      </c>
      <c r="BK261" s="57" t="str">
        <f t="shared" si="476"/>
        <v>　　　　．</v>
      </c>
      <c r="BL261" s="57" t="str">
        <f t="shared" si="477"/>
        <v>　　　　．</v>
      </c>
      <c r="BM261" s="30" t="str">
        <f t="shared" si="478"/>
        <v>　　　　．</v>
      </c>
      <c r="BN261" s="13"/>
      <c r="BO261" s="124">
        <f ca="1">IF($A$261="","",$A$261)</f>
        <v>98</v>
      </c>
      <c r="BP261" s="31" t="str">
        <f ca="1">IF($B$261="","",$B$261)</f>
        <v>九十八</v>
      </c>
      <c r="BQ261" s="29" t="str">
        <f t="shared" si="479"/>
        <v>　　　　　　　　．</v>
      </c>
      <c r="BR261" s="30" t="str">
        <f t="shared" si="480"/>
        <v>　　　　　　　　．</v>
      </c>
      <c r="BS261" s="13"/>
      <c r="BT261" s="124">
        <f ca="1">IF($A$261="","",$A$261)</f>
        <v>98</v>
      </c>
      <c r="BU261" s="114" t="str">
        <f ca="1">IF($B$261="","",$B$261)</f>
        <v>九十八</v>
      </c>
      <c r="BV261" s="113" t="str">
        <f t="shared" si="481"/>
        <v/>
      </c>
      <c r="BW261" s="102" t="str">
        <f t="shared" si="482"/>
        <v/>
      </c>
      <c r="BX261" s="13"/>
      <c r="BY261" s="124">
        <f ca="1">IF($A$261="","",$A$261)</f>
        <v>98</v>
      </c>
      <c r="BZ261" s="31" t="str">
        <f ca="1">IF($B$261="","",$B$261)</f>
        <v>九十八</v>
      </c>
      <c r="CA261" s="29" t="str">
        <f t="shared" si="483"/>
        <v>　　　　．</v>
      </c>
      <c r="CB261" s="57" t="str">
        <f t="shared" si="484"/>
        <v>　　　　．</v>
      </c>
      <c r="CC261" s="57" t="str">
        <f t="shared" si="485"/>
        <v>　　　　．</v>
      </c>
      <c r="CD261" s="30" t="str">
        <f t="shared" si="486"/>
        <v>　　　　．</v>
      </c>
      <c r="CE261" s="13"/>
      <c r="CF261" s="124">
        <f ca="1">IF($A$261="","",$A$261)</f>
        <v>98</v>
      </c>
      <c r="CG261" s="31" t="str">
        <f ca="1">IF($B$261="","",$B$261)</f>
        <v>九十八</v>
      </c>
      <c r="CH261" s="105" t="str">
        <f t="shared" si="487"/>
        <v>年</v>
      </c>
      <c r="CI261" s="106" t="str">
        <f t="shared" si="488"/>
        <v>年</v>
      </c>
      <c r="CJ261" s="106" t="str">
        <f t="shared" si="489"/>
        <v>年</v>
      </c>
      <c r="CK261" s="106" t="str">
        <f t="shared" si="490"/>
        <v>年</v>
      </c>
      <c r="CL261" s="106" t="str">
        <f t="shared" si="491"/>
        <v>年</v>
      </c>
      <c r="CM261" s="106" t="str">
        <f t="shared" si="492"/>
        <v>年</v>
      </c>
      <c r="CN261" s="106" t="str">
        <f t="shared" si="493"/>
        <v>年</v>
      </c>
      <c r="CO261" s="106" t="str">
        <f t="shared" si="494"/>
        <v>年</v>
      </c>
      <c r="CP261" s="106" t="str">
        <f t="shared" si="495"/>
        <v>年</v>
      </c>
      <c r="CQ261" s="107" t="str">
        <f t="shared" si="496"/>
        <v>年</v>
      </c>
    </row>
    <row r="262" spans="1:95" ht="30" customHeight="1" x14ac:dyDescent="0.15">
      <c r="A262" s="124">
        <f ca="1">IF(AND(入力!$C$4&gt;9,OR(QUOTIENT(入力!$C$3,入力!$C$4)&gt;8,AND(QUOTIENT(入力!$C$3,入力!$C$4)&gt;7,MOD(入力!$C$3,入力!$C$4)&gt;9))),OFFSET(入力!E3,QUOTIENT(入力!$C$3,入力!$C$4)*9+IF(MOD(入力!$C$3,入力!$C$4)&lt;10,MOD(入力!$C$3,入力!$C$4),9)+8,),"")</f>
        <v>99</v>
      </c>
      <c r="B262" s="31" t="str">
        <f ca="1">IF(AND(入力!$C$4&gt;9,OR(QUOTIENT(入力!$C$3,入力!$C$4)&gt;8,AND(QUOTIENT(入力!$C$3,入力!$C$4)&gt;7,MOD(入力!$C$3,入力!$C$4)&gt;9))),OFFSET(入力!F3,QUOTIENT(入力!$C$3,入力!$C$4)*9+IF(MOD(入力!$C$3,入力!$C$4)&lt;10,MOD(入力!$C$3,入力!$C$4),9)+8,),"")</f>
        <v>九十九</v>
      </c>
      <c r="C262" s="27" t="str">
        <f t="shared" si="497"/>
        <v>　</v>
      </c>
      <c r="D262" s="28" t="str">
        <f t="shared" si="498"/>
        <v>　　　　　　年　　　月　　　日</v>
      </c>
      <c r="E262" s="29" t="str">
        <f t="shared" si="452"/>
        <v>　　　　．</v>
      </c>
      <c r="F262" s="30" t="str">
        <f t="shared" si="499"/>
        <v>　　　．</v>
      </c>
      <c r="G262" s="13"/>
      <c r="H262" s="124">
        <f ca="1">IF($A$262="","",$A$262)</f>
        <v>99</v>
      </c>
      <c r="I262" s="27" t="str">
        <f ca="1">IF($B$262="","",$B$262)</f>
        <v>九十九</v>
      </c>
      <c r="J262" s="234" t="str">
        <f t="shared" si="453"/>
        <v>WS ／ OH ／ OP ／ MB ／ S ／ L ／ R ／ RS</v>
      </c>
      <c r="K262" s="235"/>
      <c r="L262" s="29" t="str">
        <f t="shared" si="454"/>
        <v>　　　　．</v>
      </c>
      <c r="M262" s="30" t="str">
        <f t="shared" si="455"/>
        <v>　　　　．</v>
      </c>
      <c r="N262" s="13"/>
      <c r="O262" s="124">
        <f ca="1">IF($A$262="","",$A$262)</f>
        <v>99</v>
      </c>
      <c r="P262" s="27" t="str">
        <f ca="1">IF($B$262="","",$B$262)</f>
        <v>九十九</v>
      </c>
      <c r="Q262" s="47"/>
      <c r="R262" s="48" t="str">
        <f t="shared" si="456"/>
        <v>右　／　左　／　両</v>
      </c>
      <c r="S262" s="29" t="str">
        <f t="shared" si="457"/>
        <v>　　　　．</v>
      </c>
      <c r="T262" s="30" t="str">
        <f t="shared" si="458"/>
        <v>　　　　．</v>
      </c>
      <c r="U262" s="13"/>
      <c r="V262" s="124">
        <f ca="1">IF($A$262="","",$A$262)</f>
        <v>99</v>
      </c>
      <c r="W262" s="27" t="str">
        <f ca="1">IF($B$262="","",$B$262)</f>
        <v>九十九</v>
      </c>
      <c r="X262" s="29" t="str">
        <f t="shared" si="459"/>
        <v>　　　．</v>
      </c>
      <c r="Y262" s="57" t="str">
        <f t="shared" si="460"/>
        <v>　　　．</v>
      </c>
      <c r="Z262" s="57" t="str">
        <f t="shared" si="461"/>
        <v>　　　．</v>
      </c>
      <c r="AA262" s="30" t="str">
        <f t="shared" si="462"/>
        <v>　　　．</v>
      </c>
      <c r="AB262" s="13"/>
      <c r="AC262" s="124">
        <f ca="1">IF($A$262="","",$A$262)</f>
        <v>99</v>
      </c>
      <c r="AD262" s="27" t="str">
        <f ca="1">IF($B$262="","",$B$262)</f>
        <v>九十九</v>
      </c>
      <c r="AE262" s="293" t="str">
        <f t="shared" si="450"/>
        <v>　　．</v>
      </c>
      <c r="AF262" s="294"/>
      <c r="AG262" s="295" t="str">
        <f t="shared" si="451"/>
        <v>　　．</v>
      </c>
      <c r="AH262" s="296"/>
      <c r="AI262" s="13"/>
      <c r="AJ262" s="124">
        <f ca="1">IF($A$262="","",$A$262)</f>
        <v>99</v>
      </c>
      <c r="AK262" s="27" t="str">
        <f ca="1">IF($B$262="","",$B$262)</f>
        <v>九十九</v>
      </c>
      <c r="AL262" s="29" t="str">
        <f t="shared" si="463"/>
        <v/>
      </c>
      <c r="AM262" s="57" t="str">
        <f t="shared" si="464"/>
        <v/>
      </c>
      <c r="AN262" s="57" t="str">
        <f t="shared" si="465"/>
        <v/>
      </c>
      <c r="AO262" s="30" t="str">
        <f t="shared" si="466"/>
        <v/>
      </c>
      <c r="AP262" s="13"/>
      <c r="AQ262" s="124">
        <f ca="1">IF($A$262="","",$A$262)</f>
        <v>99</v>
      </c>
      <c r="AR262" s="27" t="str">
        <f ca="1">IF($B$262="","",$B$262)</f>
        <v>九十九</v>
      </c>
      <c r="AS262" s="29" t="str">
        <f t="shared" si="467"/>
        <v/>
      </c>
      <c r="AT262" s="57" t="str">
        <f t="shared" si="468"/>
        <v/>
      </c>
      <c r="AU262" s="57" t="str">
        <f t="shared" si="469"/>
        <v/>
      </c>
      <c r="AV262" s="30" t="str">
        <f t="shared" si="470"/>
        <v/>
      </c>
      <c r="AW262" s="13"/>
      <c r="AX262" s="124">
        <f ca="1">IF($A$262="","",$A$262)</f>
        <v>99</v>
      </c>
      <c r="AY262" s="27" t="str">
        <f ca="1">IF($B$262="","",$B$262)</f>
        <v>九十九</v>
      </c>
      <c r="AZ262" s="29" t="str">
        <f t="shared" si="471"/>
        <v>　　　　　　．</v>
      </c>
      <c r="BA262" s="102" t="str">
        <f t="shared" si="472"/>
        <v>　　　　　　．</v>
      </c>
      <c r="BB262" s="103"/>
      <c r="BC262" s="124">
        <f ca="1">IF($A$262="","",$A$262)</f>
        <v>99</v>
      </c>
      <c r="BD262" s="27" t="str">
        <f ca="1">IF($B$262="","",$B$262)</f>
        <v>九十九</v>
      </c>
      <c r="BE262" s="29" t="str">
        <f t="shared" si="473"/>
        <v>　　　　　　．</v>
      </c>
      <c r="BF262" s="102" t="str">
        <f t="shared" si="474"/>
        <v>　　　　　　．</v>
      </c>
      <c r="BG262" s="13"/>
      <c r="BH262" s="124">
        <f ca="1">IF($A$262="","",$A$262)</f>
        <v>99</v>
      </c>
      <c r="BI262" s="27" t="str">
        <f ca="1">IF($B$262="","",$B$262)</f>
        <v>九十九</v>
      </c>
      <c r="BJ262" s="29" t="str">
        <f t="shared" si="475"/>
        <v>　　　　．</v>
      </c>
      <c r="BK262" s="57" t="str">
        <f t="shared" si="476"/>
        <v>　　　　．</v>
      </c>
      <c r="BL262" s="57" t="str">
        <f t="shared" si="477"/>
        <v>　　　　．</v>
      </c>
      <c r="BM262" s="30" t="str">
        <f t="shared" si="478"/>
        <v>　　　　．</v>
      </c>
      <c r="BN262" s="13"/>
      <c r="BO262" s="124">
        <f ca="1">IF($A$262="","",$A$262)</f>
        <v>99</v>
      </c>
      <c r="BP262" s="27" t="str">
        <f ca="1">IF($B$262="","",$B$262)</f>
        <v>九十九</v>
      </c>
      <c r="BQ262" s="29" t="str">
        <f t="shared" si="479"/>
        <v>　　　　　　　　．</v>
      </c>
      <c r="BR262" s="30" t="str">
        <f t="shared" si="480"/>
        <v>　　　　　　　　．</v>
      </c>
      <c r="BS262" s="13"/>
      <c r="BT262" s="124">
        <f ca="1">IF($A$262="","",$A$262)</f>
        <v>99</v>
      </c>
      <c r="BU262" s="114" t="str">
        <f ca="1">IF($B$262="","",$B$262)</f>
        <v>九十九</v>
      </c>
      <c r="BV262" s="29" t="str">
        <f t="shared" si="481"/>
        <v/>
      </c>
      <c r="BW262" s="102" t="str">
        <f t="shared" si="482"/>
        <v/>
      </c>
      <c r="BX262" s="13"/>
      <c r="BY262" s="124">
        <f ca="1">IF($A$262="","",$A$262)</f>
        <v>99</v>
      </c>
      <c r="BZ262" s="27" t="str">
        <f ca="1">IF($B$262="","",$B$262)</f>
        <v>九十九</v>
      </c>
      <c r="CA262" s="29" t="str">
        <f t="shared" si="483"/>
        <v>　　　　．</v>
      </c>
      <c r="CB262" s="57" t="str">
        <f t="shared" si="484"/>
        <v>　　　　．</v>
      </c>
      <c r="CC262" s="57" t="str">
        <f t="shared" si="485"/>
        <v>　　　　．</v>
      </c>
      <c r="CD262" s="30" t="str">
        <f t="shared" si="486"/>
        <v>　　　　．</v>
      </c>
      <c r="CE262" s="13"/>
      <c r="CF262" s="124">
        <f ca="1">IF($A$262="","",$A$262)</f>
        <v>99</v>
      </c>
      <c r="CG262" s="27" t="str">
        <f ca="1">IF($B$262="","",$B$262)</f>
        <v>九十九</v>
      </c>
      <c r="CH262" s="105" t="str">
        <f t="shared" si="487"/>
        <v>年</v>
      </c>
      <c r="CI262" s="106" t="str">
        <f t="shared" si="488"/>
        <v>年</v>
      </c>
      <c r="CJ262" s="106" t="str">
        <f t="shared" si="489"/>
        <v>年</v>
      </c>
      <c r="CK262" s="106" t="str">
        <f t="shared" si="490"/>
        <v>年</v>
      </c>
      <c r="CL262" s="106" t="str">
        <f t="shared" si="491"/>
        <v>年</v>
      </c>
      <c r="CM262" s="106" t="str">
        <f t="shared" si="492"/>
        <v>年</v>
      </c>
      <c r="CN262" s="106" t="str">
        <f t="shared" si="493"/>
        <v>年</v>
      </c>
      <c r="CO262" s="106" t="str">
        <f t="shared" si="494"/>
        <v>年</v>
      </c>
      <c r="CP262" s="106" t="str">
        <f t="shared" si="495"/>
        <v>年</v>
      </c>
      <c r="CQ262" s="107" t="str">
        <f t="shared" si="496"/>
        <v>年</v>
      </c>
    </row>
    <row r="263" spans="1:95" ht="30" customHeight="1" thickBot="1" x14ac:dyDescent="0.2">
      <c r="A263" s="125">
        <f ca="1">IF(AND(入力!$C$4&gt;9,OR(QUOTIENT(入力!$C$3,入力!$C$4)&gt;9,AND(QUOTIENT(入力!$C$3,入力!$C$4)&gt;8,MOD(入力!$C$3,入力!$C$4)&gt;9))),OFFSET(入力!E3,QUOTIENT(入力!$C$3,入力!$C$4)*9+IF(MOD(入力!$C$3,入力!$C$4)&lt;10,MOD(入力!$C$3,入力!$C$4),9)+9,),"")</f>
        <v>100</v>
      </c>
      <c r="B263" s="32" t="str">
        <f ca="1">IF(AND(入力!$C$4&gt;9,OR(QUOTIENT(入力!$C$3,入力!$C$4)&gt;9,AND(QUOTIENT(入力!$C$3,入力!$C$4)&gt;8,MOD(入力!$C$3,入力!$C$4)&gt;9))),OFFSET(入力!F3,QUOTIENT(入力!$C$3,入力!$C$4)*9+IF(MOD(入力!$C$3,入力!$C$4)&lt;10,MOD(入力!$C$3,入力!$C$4),9)+9,),"")</f>
        <v>百</v>
      </c>
      <c r="C263" s="33" t="str">
        <f t="shared" si="497"/>
        <v>　</v>
      </c>
      <c r="D263" s="34" t="str">
        <f t="shared" si="498"/>
        <v>　　　　　　年　　　月　　　日</v>
      </c>
      <c r="E263" s="35" t="str">
        <f t="shared" si="452"/>
        <v>　　　　．</v>
      </c>
      <c r="F263" s="36" t="str">
        <f t="shared" si="499"/>
        <v>　　　．</v>
      </c>
      <c r="G263" s="13"/>
      <c r="H263" s="125">
        <f ca="1">IF($A$263="","",$A$263)</f>
        <v>100</v>
      </c>
      <c r="I263" s="32" t="str">
        <f ca="1">IF($B$263="","",$B$263)</f>
        <v>百</v>
      </c>
      <c r="J263" s="232" t="str">
        <f t="shared" si="453"/>
        <v>WS ／ OH ／ OP ／ MB ／ S ／ L ／ R ／ RS</v>
      </c>
      <c r="K263" s="233"/>
      <c r="L263" s="35" t="str">
        <f t="shared" si="454"/>
        <v>　　　　．</v>
      </c>
      <c r="M263" s="36" t="str">
        <f t="shared" si="455"/>
        <v>　　　　．</v>
      </c>
      <c r="N263" s="13"/>
      <c r="O263" s="125">
        <f ca="1">IF($A$263="","",$A$263)</f>
        <v>100</v>
      </c>
      <c r="P263" s="32" t="str">
        <f ca="1">IF($B$263="","",$B$263)</f>
        <v>百</v>
      </c>
      <c r="Q263" s="49"/>
      <c r="R263" s="50" t="str">
        <f t="shared" si="456"/>
        <v>右　／　左　／　両</v>
      </c>
      <c r="S263" s="35" t="str">
        <f t="shared" si="457"/>
        <v>　　　　．</v>
      </c>
      <c r="T263" s="36" t="str">
        <f t="shared" si="458"/>
        <v>　　　　．</v>
      </c>
      <c r="U263" s="13"/>
      <c r="V263" s="125">
        <f ca="1">IF($A$263="","",$A$263)</f>
        <v>100</v>
      </c>
      <c r="W263" s="32" t="str">
        <f ca="1">IF($B$263="","",$B$263)</f>
        <v>百</v>
      </c>
      <c r="X263" s="35" t="str">
        <f t="shared" si="459"/>
        <v>　　　．</v>
      </c>
      <c r="Y263" s="62" t="str">
        <f t="shared" si="460"/>
        <v>　　　．</v>
      </c>
      <c r="Z263" s="62" t="str">
        <f t="shared" si="461"/>
        <v>　　　．</v>
      </c>
      <c r="AA263" s="36" t="str">
        <f t="shared" si="462"/>
        <v>　　　．</v>
      </c>
      <c r="AB263" s="13"/>
      <c r="AC263" s="125">
        <f ca="1">IF($A$263="","",$A$263)</f>
        <v>100</v>
      </c>
      <c r="AD263" s="32" t="str">
        <f ca="1">IF($B$263="","",$B$263)</f>
        <v>百</v>
      </c>
      <c r="AE263" s="326" t="str">
        <f t="shared" si="450"/>
        <v>　　．</v>
      </c>
      <c r="AF263" s="327"/>
      <c r="AG263" s="328" t="str">
        <f t="shared" si="451"/>
        <v>　　．</v>
      </c>
      <c r="AH263" s="329"/>
      <c r="AI263" s="13"/>
      <c r="AJ263" s="125">
        <f ca="1">IF($A$263="","",$A$263)</f>
        <v>100</v>
      </c>
      <c r="AK263" s="32" t="str">
        <f ca="1">IF($B$263="","",$B$263)</f>
        <v>百</v>
      </c>
      <c r="AL263" s="35" t="str">
        <f t="shared" si="463"/>
        <v/>
      </c>
      <c r="AM263" s="62" t="str">
        <f t="shared" si="464"/>
        <v/>
      </c>
      <c r="AN263" s="62" t="str">
        <f t="shared" si="465"/>
        <v/>
      </c>
      <c r="AO263" s="36" t="str">
        <f t="shared" si="466"/>
        <v/>
      </c>
      <c r="AP263" s="13"/>
      <c r="AQ263" s="125">
        <f ca="1">IF($A$263="","",$A$263)</f>
        <v>100</v>
      </c>
      <c r="AR263" s="32" t="str">
        <f ca="1">IF($B$263="","",$B$263)</f>
        <v>百</v>
      </c>
      <c r="AS263" s="35" t="str">
        <f t="shared" si="467"/>
        <v/>
      </c>
      <c r="AT263" s="62" t="str">
        <f t="shared" si="468"/>
        <v/>
      </c>
      <c r="AU263" s="62" t="str">
        <f t="shared" si="469"/>
        <v/>
      </c>
      <c r="AV263" s="36" t="str">
        <f t="shared" si="470"/>
        <v/>
      </c>
      <c r="AW263" s="13"/>
      <c r="AX263" s="125">
        <f ca="1">IF($A$263="","",$A$263)</f>
        <v>100</v>
      </c>
      <c r="AY263" s="32" t="str">
        <f ca="1">IF($B$263="","",$B$263)</f>
        <v>百</v>
      </c>
      <c r="AZ263" s="35" t="str">
        <f t="shared" si="471"/>
        <v>　　　　　　．</v>
      </c>
      <c r="BA263" s="108" t="str">
        <f t="shared" si="472"/>
        <v>　　　　　　．</v>
      </c>
      <c r="BB263" s="103"/>
      <c r="BC263" s="125">
        <f ca="1">IF($A$263="","",$A$263)</f>
        <v>100</v>
      </c>
      <c r="BD263" s="32" t="str">
        <f ca="1">IF($B$263="","",$B$263)</f>
        <v>百</v>
      </c>
      <c r="BE263" s="35" t="str">
        <f t="shared" si="473"/>
        <v>　　　　　　．</v>
      </c>
      <c r="BF263" s="108" t="str">
        <f t="shared" si="474"/>
        <v>　　　　　　．</v>
      </c>
      <c r="BG263" s="13"/>
      <c r="BH263" s="125">
        <f ca="1">IF($A$263="","",$A$263)</f>
        <v>100</v>
      </c>
      <c r="BI263" s="32" t="str">
        <f ca="1">IF($B$263="","",$B$263)</f>
        <v>百</v>
      </c>
      <c r="BJ263" s="35" t="str">
        <f t="shared" si="475"/>
        <v>　　　　．</v>
      </c>
      <c r="BK263" s="62" t="str">
        <f t="shared" si="476"/>
        <v>　　　　．</v>
      </c>
      <c r="BL263" s="62" t="str">
        <f t="shared" si="477"/>
        <v>　　　　．</v>
      </c>
      <c r="BM263" s="36" t="str">
        <f t="shared" si="478"/>
        <v>　　　　．</v>
      </c>
      <c r="BN263" s="13"/>
      <c r="BO263" s="125">
        <f ca="1">IF($A$263="","",$A$263)</f>
        <v>100</v>
      </c>
      <c r="BP263" s="32" t="str">
        <f ca="1">IF($B$263="","",$B$263)</f>
        <v>百</v>
      </c>
      <c r="BQ263" s="35" t="str">
        <f t="shared" si="479"/>
        <v>　　　　　　　　．</v>
      </c>
      <c r="BR263" s="36" t="str">
        <f t="shared" si="480"/>
        <v>　　　　　　　　．</v>
      </c>
      <c r="BS263" s="13"/>
      <c r="BT263" s="125">
        <f ca="1">IF($A$263="","",$A$263)</f>
        <v>100</v>
      </c>
      <c r="BU263" s="115" t="str">
        <f ca="1">IF($B$263="","",$B$263)</f>
        <v>百</v>
      </c>
      <c r="BV263" s="116" t="str">
        <f t="shared" si="481"/>
        <v/>
      </c>
      <c r="BW263" s="108" t="str">
        <f t="shared" si="482"/>
        <v/>
      </c>
      <c r="BX263" s="13"/>
      <c r="BY263" s="125">
        <f ca="1">IF($A$263="","",$A$263)</f>
        <v>100</v>
      </c>
      <c r="BZ263" s="32" t="str">
        <f ca="1">IF($B$263="","",$B$263)</f>
        <v>百</v>
      </c>
      <c r="CA263" s="35" t="str">
        <f t="shared" si="483"/>
        <v>　　　　．</v>
      </c>
      <c r="CB263" s="62" t="str">
        <f t="shared" si="484"/>
        <v>　　　　．</v>
      </c>
      <c r="CC263" s="62" t="str">
        <f t="shared" si="485"/>
        <v>　　　　．</v>
      </c>
      <c r="CD263" s="36" t="str">
        <f t="shared" si="486"/>
        <v>　　　　．</v>
      </c>
      <c r="CE263" s="13"/>
      <c r="CF263" s="125">
        <f ca="1">IF($A$263="","",$A$263)</f>
        <v>100</v>
      </c>
      <c r="CG263" s="32" t="str">
        <f ca="1">IF($B$263="","",$B$263)</f>
        <v>百</v>
      </c>
      <c r="CH263" s="109" t="str">
        <f t="shared" si="487"/>
        <v>年</v>
      </c>
      <c r="CI263" s="110" t="str">
        <f t="shared" si="488"/>
        <v>年</v>
      </c>
      <c r="CJ263" s="110" t="str">
        <f t="shared" si="489"/>
        <v>年</v>
      </c>
      <c r="CK263" s="110" t="str">
        <f t="shared" si="490"/>
        <v>年</v>
      </c>
      <c r="CL263" s="110" t="str">
        <f t="shared" si="491"/>
        <v>年</v>
      </c>
      <c r="CM263" s="110" t="str">
        <f t="shared" si="492"/>
        <v>年</v>
      </c>
      <c r="CN263" s="110" t="str">
        <f t="shared" si="493"/>
        <v>年</v>
      </c>
      <c r="CO263" s="110" t="str">
        <f t="shared" si="494"/>
        <v>年</v>
      </c>
      <c r="CP263" s="110" t="str">
        <f t="shared" si="495"/>
        <v>年</v>
      </c>
      <c r="CQ263" s="111" t="str">
        <f t="shared" si="496"/>
        <v>年</v>
      </c>
    </row>
    <row r="264" spans="1:95" ht="30" customHeight="1" x14ac:dyDescent="0.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6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</row>
    <row r="265" spans="1:95" ht="30" customHeight="1" x14ac:dyDescent="0.15">
      <c r="A265" s="254" t="str">
        <f>IF($A$22="","",$A$22)</f>
        <v>ふりがなは必ず『 ひらがな 』記入
身長 ・ 体重は『 素足 』計測
身長は『 閉脚立位 』計測</v>
      </c>
      <c r="B265" s="255"/>
      <c r="C265" s="255"/>
      <c r="D265" s="255"/>
      <c r="E265" s="255"/>
      <c r="F265" s="256"/>
      <c r="H265" s="21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265" s="244"/>
      <c r="J265" s="244"/>
      <c r="K265" s="244"/>
      <c r="L265" s="244"/>
      <c r="M265" s="245"/>
      <c r="O265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265" s="193"/>
      <c r="Q265" s="193"/>
      <c r="R265" s="193"/>
      <c r="S265" s="193"/>
      <c r="T265" s="194"/>
      <c r="V265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265" s="224"/>
      <c r="X265" s="224"/>
      <c r="Y265" s="224"/>
      <c r="Z265" s="224"/>
      <c r="AA265" s="225"/>
      <c r="AC265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265" s="224"/>
      <c r="AE265" s="224"/>
      <c r="AF265" s="224"/>
      <c r="AG265" s="224"/>
      <c r="AH265" s="225"/>
      <c r="AJ265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265" s="267"/>
      <c r="AL265" s="267"/>
      <c r="AM265" s="267"/>
      <c r="AN265" s="267"/>
      <c r="AO265" s="268"/>
      <c r="AQ265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265" s="224"/>
      <c r="AS265" s="224"/>
      <c r="AT265" s="224"/>
      <c r="AU265" s="224"/>
      <c r="AV265" s="225"/>
      <c r="AX265" s="192" t="str">
        <f>IF($AX$22="","",$AX$22)</f>
        <v>記録は『 スタートラインから距離の短い方の踵 』計測
スタートラインオーバーは『 記録から－（マイナス） 』計測</v>
      </c>
      <c r="AY265" s="193"/>
      <c r="AZ265" s="193"/>
      <c r="BA265" s="194"/>
      <c r="BB265" s="3"/>
      <c r="BC265" s="275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265" s="276"/>
      <c r="BE265" s="276"/>
      <c r="BF265" s="277"/>
      <c r="BH265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265" s="193"/>
      <c r="BJ265" s="193"/>
      <c r="BK265" s="193"/>
      <c r="BL265" s="193"/>
      <c r="BM265" s="194"/>
      <c r="BO265" s="284" t="str">
        <f>IF($BO$22="","",$BO$22)</f>
        <v>『 右手左足立ち と 左手右足立ち 』計測
『 満タンのペットボトル 』計測
ペットボトルは『 必ず触れたまま押す形 』計測</v>
      </c>
      <c r="BP265" s="285"/>
      <c r="BQ265" s="285"/>
      <c r="BR265" s="286"/>
      <c r="BT265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265" s="215"/>
      <c r="BV265" s="215"/>
      <c r="BW265" s="216"/>
      <c r="BY265" s="223" t="str">
        <f>IF($BY$22="","",$BY$22)</f>
        <v>計測は『 人差し指の第２関節がほぼ直角 』になるよう握り幅を調整
計測は『 右左交互 』に実施</v>
      </c>
      <c r="BZ265" s="224"/>
      <c r="CA265" s="224"/>
      <c r="CB265" s="224"/>
      <c r="CC265" s="224"/>
      <c r="CD265" s="225"/>
      <c r="CF265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265" s="365"/>
      <c r="CH265" s="365"/>
      <c r="CI265" s="224" t="str">
        <f>IF($CI$22="","",$CI$22)</f>
        <v>体力測定実施日を基準に年度ではなく『 年 』
選抜の対象は地方を含めず『 全国のみ 』
複数年参加の場合は『 全ての年を記載 』</v>
      </c>
      <c r="CJ265" s="332"/>
      <c r="CK265" s="332"/>
      <c r="CL265" s="332"/>
      <c r="CM265" s="332"/>
      <c r="CN265" s="332"/>
      <c r="CO265" s="332"/>
      <c r="CP265" s="332"/>
      <c r="CQ265" s="333"/>
    </row>
    <row r="266" spans="1:95" ht="30" customHeight="1" x14ac:dyDescent="0.15">
      <c r="A266" s="257"/>
      <c r="B266" s="258"/>
      <c r="C266" s="258"/>
      <c r="D266" s="258"/>
      <c r="E266" s="258"/>
      <c r="F266" s="259"/>
      <c r="H266" s="246"/>
      <c r="I266" s="247"/>
      <c r="J266" s="247"/>
      <c r="K266" s="247"/>
      <c r="L266" s="247"/>
      <c r="M266" s="248"/>
      <c r="O266" s="195"/>
      <c r="P266" s="196"/>
      <c r="Q266" s="196"/>
      <c r="R266" s="196"/>
      <c r="S266" s="196"/>
      <c r="T266" s="197"/>
      <c r="V266" s="226"/>
      <c r="W266" s="227"/>
      <c r="X266" s="227"/>
      <c r="Y266" s="227"/>
      <c r="Z266" s="227"/>
      <c r="AA266" s="228"/>
      <c r="AC266" s="226"/>
      <c r="AD266" s="227"/>
      <c r="AE266" s="227"/>
      <c r="AF266" s="227"/>
      <c r="AG266" s="227"/>
      <c r="AH266" s="228"/>
      <c r="AJ266" s="269"/>
      <c r="AK266" s="270"/>
      <c r="AL266" s="270"/>
      <c r="AM266" s="270"/>
      <c r="AN266" s="270"/>
      <c r="AO266" s="271"/>
      <c r="AQ266" s="226"/>
      <c r="AR266" s="227"/>
      <c r="AS266" s="227"/>
      <c r="AT266" s="227"/>
      <c r="AU266" s="227"/>
      <c r="AV266" s="228"/>
      <c r="AX266" s="195"/>
      <c r="AY266" s="196"/>
      <c r="AZ266" s="196"/>
      <c r="BA266" s="197"/>
      <c r="BB266" s="3"/>
      <c r="BC266" s="278"/>
      <c r="BD266" s="279"/>
      <c r="BE266" s="279"/>
      <c r="BF266" s="280"/>
      <c r="BH266" s="195"/>
      <c r="BI266" s="196"/>
      <c r="BJ266" s="196"/>
      <c r="BK266" s="196"/>
      <c r="BL266" s="196"/>
      <c r="BM266" s="197"/>
      <c r="BO266" s="287"/>
      <c r="BP266" s="288"/>
      <c r="BQ266" s="288"/>
      <c r="BR266" s="289"/>
      <c r="BT266" s="217"/>
      <c r="BU266" s="218"/>
      <c r="BV266" s="218"/>
      <c r="BW266" s="219"/>
      <c r="BY266" s="226"/>
      <c r="BZ266" s="227"/>
      <c r="CA266" s="227"/>
      <c r="CB266" s="227"/>
      <c r="CC266" s="227"/>
      <c r="CD266" s="228"/>
      <c r="CF266" s="366"/>
      <c r="CG266" s="367"/>
      <c r="CH266" s="367"/>
      <c r="CI266" s="335"/>
      <c r="CJ266" s="335"/>
      <c r="CK266" s="335"/>
      <c r="CL266" s="335"/>
      <c r="CM266" s="335"/>
      <c r="CN266" s="335"/>
      <c r="CO266" s="335"/>
      <c r="CP266" s="335"/>
      <c r="CQ266" s="336"/>
    </row>
    <row r="267" spans="1:95" ht="30" customHeight="1" x14ac:dyDescent="0.15">
      <c r="A267" s="260"/>
      <c r="B267" s="261"/>
      <c r="C267" s="261"/>
      <c r="D267" s="261"/>
      <c r="E267" s="261"/>
      <c r="F267" s="262"/>
      <c r="H267" s="249"/>
      <c r="I267" s="250"/>
      <c r="J267" s="250"/>
      <c r="K267" s="250"/>
      <c r="L267" s="250"/>
      <c r="M267" s="251"/>
      <c r="O267" s="198"/>
      <c r="P267" s="199"/>
      <c r="Q267" s="199"/>
      <c r="R267" s="199"/>
      <c r="S267" s="199"/>
      <c r="T267" s="200"/>
      <c r="V267" s="229"/>
      <c r="W267" s="230"/>
      <c r="X267" s="230"/>
      <c r="Y267" s="230"/>
      <c r="Z267" s="230"/>
      <c r="AA267" s="231"/>
      <c r="AC267" s="229"/>
      <c r="AD267" s="230"/>
      <c r="AE267" s="230"/>
      <c r="AF267" s="230"/>
      <c r="AG267" s="230"/>
      <c r="AH267" s="231"/>
      <c r="AJ267" s="272"/>
      <c r="AK267" s="273"/>
      <c r="AL267" s="273"/>
      <c r="AM267" s="273"/>
      <c r="AN267" s="273"/>
      <c r="AO267" s="274"/>
      <c r="AQ267" s="229"/>
      <c r="AR267" s="230"/>
      <c r="AS267" s="230"/>
      <c r="AT267" s="230"/>
      <c r="AU267" s="230"/>
      <c r="AV267" s="231"/>
      <c r="AX267" s="198"/>
      <c r="AY267" s="199"/>
      <c r="AZ267" s="199"/>
      <c r="BA267" s="200"/>
      <c r="BB267" s="3"/>
      <c r="BC267" s="281"/>
      <c r="BD267" s="282"/>
      <c r="BE267" s="282"/>
      <c r="BF267" s="283"/>
      <c r="BH267" s="198"/>
      <c r="BI267" s="199"/>
      <c r="BJ267" s="199"/>
      <c r="BK267" s="199"/>
      <c r="BL267" s="199"/>
      <c r="BM267" s="200"/>
      <c r="BO267" s="290"/>
      <c r="BP267" s="291"/>
      <c r="BQ267" s="291"/>
      <c r="BR267" s="292"/>
      <c r="BT267" s="220"/>
      <c r="BU267" s="221"/>
      <c r="BV267" s="221"/>
      <c r="BW267" s="222"/>
      <c r="BY267" s="229"/>
      <c r="BZ267" s="230"/>
      <c r="CA267" s="230"/>
      <c r="CB267" s="230"/>
      <c r="CC267" s="230"/>
      <c r="CD267" s="231"/>
      <c r="CF267" s="368"/>
      <c r="CG267" s="369"/>
      <c r="CH267" s="369"/>
      <c r="CI267" s="338"/>
      <c r="CJ267" s="338"/>
      <c r="CK267" s="338"/>
      <c r="CL267" s="338"/>
      <c r="CM267" s="338"/>
      <c r="CN267" s="338"/>
      <c r="CO267" s="338"/>
      <c r="CP267" s="338"/>
      <c r="CQ267" s="339"/>
    </row>
    <row r="268" spans="1:95" ht="30" customHeight="1" x14ac:dyDescent="0.15">
      <c r="A268" s="154" t="str">
        <f>IF($A$25="","",$A$25)</f>
        <v>Copyright(C) KCG：Komuro Consulting Group　CEO　小室匡史 ／ Masashi KOMURO. All Rights Reserved.</v>
      </c>
      <c r="B268" s="154"/>
      <c r="C268" s="154"/>
      <c r="D268" s="154"/>
      <c r="E268" s="154"/>
      <c r="F268" s="154"/>
      <c r="H268" s="154" t="str">
        <f>IF($A$25="","",$A$25)</f>
        <v>Copyright(C) KCG：Komuro Consulting Group　CEO　小室匡史 ／ Masashi KOMURO. All Rights Reserved.</v>
      </c>
      <c r="I268" s="154"/>
      <c r="J268" s="154"/>
      <c r="K268" s="154"/>
      <c r="L268" s="154"/>
      <c r="M268" s="154"/>
      <c r="O268" s="154" t="str">
        <f>IF($A$25="","",$A$25)</f>
        <v>Copyright(C) KCG：Komuro Consulting Group　CEO　小室匡史 ／ Masashi KOMURO. All Rights Reserved.</v>
      </c>
      <c r="P268" s="154"/>
      <c r="Q268" s="154"/>
      <c r="R268" s="154"/>
      <c r="S268" s="154"/>
      <c r="T268" s="154"/>
      <c r="V268" s="154" t="str">
        <f>IF($A$25="","",$A$25)</f>
        <v>Copyright(C) KCG：Komuro Consulting Group　CEO　小室匡史 ／ Masashi KOMURO. All Rights Reserved.</v>
      </c>
      <c r="W268" s="154"/>
      <c r="X268" s="154"/>
      <c r="Y268" s="154"/>
      <c r="Z268" s="154"/>
      <c r="AA268" s="154"/>
      <c r="AC268" s="154" t="str">
        <f>IF($A$25="","",$A$25)</f>
        <v>Copyright(C) KCG：Komuro Consulting Group　CEO　小室匡史 ／ Masashi KOMURO. All Rights Reserved.</v>
      </c>
      <c r="AD268" s="154"/>
      <c r="AE268" s="154"/>
      <c r="AF268" s="154"/>
      <c r="AG268" s="154"/>
      <c r="AH268" s="154"/>
      <c r="AJ268" s="154" t="str">
        <f>IF($A$25="","",$A$25)</f>
        <v>Copyright(C) KCG：Komuro Consulting Group　CEO　小室匡史 ／ Masashi KOMURO. All Rights Reserved.</v>
      </c>
      <c r="AK268" s="154"/>
      <c r="AL268" s="154"/>
      <c r="AM268" s="154"/>
      <c r="AN268" s="154"/>
      <c r="AO268" s="154"/>
      <c r="AQ268" s="154" t="str">
        <f>IF($A$25="","",$A$25)</f>
        <v>Copyright(C) KCG：Komuro Consulting Group　CEO　小室匡史 ／ Masashi KOMURO. All Rights Reserved.</v>
      </c>
      <c r="AR268" s="154"/>
      <c r="AS268" s="154"/>
      <c r="AT268" s="154"/>
      <c r="AU268" s="154"/>
      <c r="AV268" s="154"/>
      <c r="AX268" s="154" t="str">
        <f>IF($A$25="","",$A$25)</f>
        <v>Copyright(C) KCG：Komuro Consulting Group　CEO　小室匡史 ／ Masashi KOMURO. All Rights Reserved.</v>
      </c>
      <c r="AY268" s="154"/>
      <c r="AZ268" s="154"/>
      <c r="BA268" s="154"/>
      <c r="BB268" s="3"/>
      <c r="BC268" s="154" t="str">
        <f>IF($A$25="","",$A$25)</f>
        <v>Copyright(C) KCG：Komuro Consulting Group　CEO　小室匡史 ／ Masashi KOMURO. All Rights Reserved.</v>
      </c>
      <c r="BD268" s="154"/>
      <c r="BE268" s="154"/>
      <c r="BF268" s="154"/>
      <c r="BH268" s="154" t="str">
        <f>IF($A$25="","",$A$25)</f>
        <v>Copyright(C) KCG：Komuro Consulting Group　CEO　小室匡史 ／ Masashi KOMURO. All Rights Reserved.</v>
      </c>
      <c r="BI268" s="154"/>
      <c r="BJ268" s="154"/>
      <c r="BK268" s="154"/>
      <c r="BL268" s="154"/>
      <c r="BM268" s="154"/>
      <c r="BO268" s="154" t="str">
        <f>IF($A$25="","",$A$25)</f>
        <v>Copyright(C) KCG：Komuro Consulting Group　CEO　小室匡史 ／ Masashi KOMURO. All Rights Reserved.</v>
      </c>
      <c r="BP268" s="154"/>
      <c r="BQ268" s="154"/>
      <c r="BR268" s="154"/>
      <c r="BT268" s="154" t="str">
        <f>IF($A$25="","",$A$25)</f>
        <v>Copyright(C) KCG：Komuro Consulting Group　CEO　小室匡史 ／ Masashi KOMURO. All Rights Reserved.</v>
      </c>
      <c r="BU268" s="154"/>
      <c r="BV268" s="154"/>
      <c r="BW268" s="154"/>
      <c r="BY268" s="154" t="str">
        <f>IF($A$25="","",$A$25)</f>
        <v>Copyright(C) KCG：Komuro Consulting Group　CEO　小室匡史 ／ Masashi KOMURO. All Rights Reserved.</v>
      </c>
      <c r="BZ268" s="154"/>
      <c r="CA268" s="154"/>
      <c r="CB268" s="154"/>
      <c r="CC268" s="154"/>
      <c r="CD268" s="154"/>
      <c r="CF268" s="154" t="str">
        <f>IF($A$25="","",$A$25)</f>
        <v>Copyright(C) KCG：Komuro Consulting Group　CEO　小室匡史 ／ Masashi KOMURO. All Rights Reserved.</v>
      </c>
      <c r="CG268" s="154"/>
      <c r="CH268" s="154"/>
      <c r="CI268" s="154"/>
      <c r="CJ268" s="154"/>
      <c r="CK268" s="154"/>
      <c r="CL268" s="154"/>
      <c r="CM268" s="154"/>
      <c r="CN268" s="154"/>
      <c r="CO268" s="154"/>
      <c r="CP268" s="154"/>
      <c r="CQ268" s="154"/>
    </row>
    <row r="269" spans="1:95" ht="30" customHeight="1" x14ac:dyDescent="0.15">
      <c r="A269" s="170" t="str">
        <f>IF(入力!$C$4&lt;=0,"",IF(入力!$C$4=1,"",IF(入力!$C$4=2,"",IF(入力!$C$4=3,"",IF(入力!$C$4=4,"",IF(入力!$C$4=5,"",IF(入力!$C$4=6,"",IF(入力!$C$4=7,"",IF(入力!$C$4=8,"",IF(入力!$C$4=9,"",IF(入力!$C$4=10,"⑩　／　⑩","")))))))))))</f>
        <v>⑩　／　⑩</v>
      </c>
      <c r="B269" s="170"/>
      <c r="C269" s="170"/>
      <c r="D269" s="170"/>
      <c r="E269" s="170"/>
      <c r="F269" s="170"/>
      <c r="H269" s="170" t="str">
        <f>IF($A$269="","",$A$269)</f>
        <v>⑩　／　⑩</v>
      </c>
      <c r="I269" s="170"/>
      <c r="J269" s="170"/>
      <c r="K269" s="170"/>
      <c r="L269" s="170"/>
      <c r="M269" s="170"/>
      <c r="O269" s="170" t="str">
        <f>IF($A$269="","",$A$269)</f>
        <v>⑩　／　⑩</v>
      </c>
      <c r="P269" s="170"/>
      <c r="Q269" s="170"/>
      <c r="R269" s="170"/>
      <c r="S269" s="170"/>
      <c r="T269" s="170"/>
      <c r="V269" s="170" t="str">
        <f>IF($A$269="","",$A$269)</f>
        <v>⑩　／　⑩</v>
      </c>
      <c r="W269" s="170"/>
      <c r="X269" s="170"/>
      <c r="Y269" s="170"/>
      <c r="Z269" s="170"/>
      <c r="AA269" s="170"/>
      <c r="AC269" s="170" t="str">
        <f>IF($A$269="","",$A$269)</f>
        <v>⑩　／　⑩</v>
      </c>
      <c r="AD269" s="170"/>
      <c r="AE269" s="170"/>
      <c r="AF269" s="170"/>
      <c r="AG269" s="170"/>
      <c r="AH269" s="170"/>
      <c r="AJ269" s="170" t="str">
        <f>IF($A$269="","",$A$269)</f>
        <v>⑩　／　⑩</v>
      </c>
      <c r="AK269" s="170"/>
      <c r="AL269" s="170"/>
      <c r="AM269" s="170"/>
      <c r="AN269" s="170"/>
      <c r="AO269" s="170"/>
      <c r="AQ269" s="170" t="str">
        <f>IF($A$269="","",$A$269)</f>
        <v>⑩　／　⑩</v>
      </c>
      <c r="AR269" s="170"/>
      <c r="AS269" s="170"/>
      <c r="AT269" s="170"/>
      <c r="AU269" s="170"/>
      <c r="AV269" s="170"/>
      <c r="AX269" s="170" t="str">
        <f>IF($A$269="","",$A$269)</f>
        <v>⑩　／　⑩</v>
      </c>
      <c r="AY269" s="170"/>
      <c r="AZ269" s="170"/>
      <c r="BA269" s="170"/>
      <c r="BB269" s="3"/>
      <c r="BC269" s="170" t="str">
        <f>IF($A$269="","",$A$269)</f>
        <v>⑩　／　⑩</v>
      </c>
      <c r="BD269" s="170"/>
      <c r="BE269" s="170"/>
      <c r="BF269" s="170"/>
      <c r="BH269" s="170" t="str">
        <f>IF($A$269="","",$A$269)</f>
        <v>⑩　／　⑩</v>
      </c>
      <c r="BI269" s="170"/>
      <c r="BJ269" s="170"/>
      <c r="BK269" s="170"/>
      <c r="BL269" s="170"/>
      <c r="BM269" s="170"/>
      <c r="BO269" s="170" t="str">
        <f>IF($A$269="","",$A$269)</f>
        <v>⑩　／　⑩</v>
      </c>
      <c r="BP269" s="170"/>
      <c r="BQ269" s="170"/>
      <c r="BR269" s="170"/>
      <c r="BT269" s="170" t="str">
        <f>IF($A$269="","",$A$269)</f>
        <v>⑩　／　⑩</v>
      </c>
      <c r="BU269" s="170"/>
      <c r="BV269" s="170"/>
      <c r="BW269" s="170"/>
      <c r="BY269" s="170" t="str">
        <f>IF($A$269="","",$A$269)</f>
        <v>⑩　／　⑩</v>
      </c>
      <c r="BZ269" s="170"/>
      <c r="CA269" s="170"/>
      <c r="CB269" s="170"/>
      <c r="CC269" s="170"/>
      <c r="CD269" s="170"/>
      <c r="CF269" s="170" t="str">
        <f>IF($A$269="","",$A$269)</f>
        <v>⑩　／　⑩</v>
      </c>
      <c r="CG269" s="170"/>
      <c r="CH269" s="170"/>
      <c r="CI269" s="170"/>
      <c r="CJ269" s="170"/>
      <c r="CK269" s="170"/>
      <c r="CL269" s="170"/>
      <c r="CM269" s="170"/>
      <c r="CN269" s="170"/>
      <c r="CO269" s="170"/>
      <c r="CP269" s="170"/>
      <c r="CQ269" s="170"/>
    </row>
  </sheetData>
  <sheetProtection algorithmName="SHA-512" hashValue="QADBhPsCmxsVc+7GlmFgnQUVq3KGF4UJ6oC1Zs7kbXXVXjJa8BAZGmoxXBk/DC6kNY77bd1aolR37vsSg2naoQ==" saltValue="oeazGM4/pXKh/HqBRWJPgw==" spinCount="100000" sheet="1" objects="1" scenarios="1"/>
  <mergeCells count="1640">
    <mergeCell ref="CF163:CQ163"/>
    <mergeCell ref="CF190:CQ190"/>
    <mergeCell ref="CF217:CQ217"/>
    <mergeCell ref="CF244:CQ244"/>
    <mergeCell ref="CF1:CQ1"/>
    <mergeCell ref="CM7:CQ7"/>
    <mergeCell ref="CH5:CQ6"/>
    <mergeCell ref="CM34:CQ34"/>
    <mergeCell ref="CM61:CQ61"/>
    <mergeCell ref="CM88:CQ88"/>
    <mergeCell ref="CM115:CQ115"/>
    <mergeCell ref="CM142:CQ142"/>
    <mergeCell ref="CM169:CQ169"/>
    <mergeCell ref="CM196:CQ196"/>
    <mergeCell ref="CM223:CQ223"/>
    <mergeCell ref="CM250:CQ250"/>
    <mergeCell ref="CM3:CN3"/>
    <mergeCell ref="CM30:CN30"/>
    <mergeCell ref="CM57:CN57"/>
    <mergeCell ref="CM84:CN84"/>
    <mergeCell ref="CM111:CN111"/>
    <mergeCell ref="CM138:CN138"/>
    <mergeCell ref="CM165:CN165"/>
    <mergeCell ref="CM192:CN192"/>
    <mergeCell ref="CM219:CN219"/>
    <mergeCell ref="CM246:CN246"/>
    <mergeCell ref="CF140:CF144"/>
    <mergeCell ref="CG140:CG144"/>
    <mergeCell ref="CH140:CQ141"/>
    <mergeCell ref="CF161:CQ161"/>
    <mergeCell ref="CF167:CF171"/>
    <mergeCell ref="CH167:CQ168"/>
    <mergeCell ref="CH7:CL7"/>
    <mergeCell ref="CF28:CQ28"/>
    <mergeCell ref="CF55:CQ55"/>
    <mergeCell ref="AE256:AF256"/>
    <mergeCell ref="AG256:AH256"/>
    <mergeCell ref="AE257:AF257"/>
    <mergeCell ref="AG257:AH257"/>
    <mergeCell ref="AE258:AF258"/>
    <mergeCell ref="AG258:AH258"/>
    <mergeCell ref="AE259:AF259"/>
    <mergeCell ref="AG259:AH259"/>
    <mergeCell ref="AE260:AF260"/>
    <mergeCell ref="AG260:AH260"/>
    <mergeCell ref="AE261:AF261"/>
    <mergeCell ref="AG261:AH261"/>
    <mergeCell ref="AE262:AF262"/>
    <mergeCell ref="AG262:AH262"/>
    <mergeCell ref="AE225:AF225"/>
    <mergeCell ref="AG225:AH225"/>
    <mergeCell ref="AE226:AF226"/>
    <mergeCell ref="AG226:AH226"/>
    <mergeCell ref="AE227:AF227"/>
    <mergeCell ref="AG227:AH227"/>
    <mergeCell ref="AE228:AF228"/>
    <mergeCell ref="AG228:AH228"/>
    <mergeCell ref="AE229:AF229"/>
    <mergeCell ref="AG229:AH229"/>
    <mergeCell ref="AE230:AF230"/>
    <mergeCell ref="AG230:AH230"/>
    <mergeCell ref="AE231:AF231"/>
    <mergeCell ref="AG231:AH231"/>
    <mergeCell ref="AE232:AF232"/>
    <mergeCell ref="AE263:AF263"/>
    <mergeCell ref="AG263:AH263"/>
    <mergeCell ref="AE234:AF234"/>
    <mergeCell ref="AG234:AH234"/>
    <mergeCell ref="AE235:AF235"/>
    <mergeCell ref="AG235:AH235"/>
    <mergeCell ref="AE236:AF236"/>
    <mergeCell ref="AG236:AH236"/>
    <mergeCell ref="AE250:AH250"/>
    <mergeCell ref="AE251:AF251"/>
    <mergeCell ref="AG251:AH251"/>
    <mergeCell ref="AE252:AF252"/>
    <mergeCell ref="AG252:AH252"/>
    <mergeCell ref="AE253:AF253"/>
    <mergeCell ref="AG253:AH253"/>
    <mergeCell ref="AE254:AF254"/>
    <mergeCell ref="AG254:AH254"/>
    <mergeCell ref="AE255:AF255"/>
    <mergeCell ref="AG255:AH255"/>
    <mergeCell ref="AE182:AF182"/>
    <mergeCell ref="AG182:AH182"/>
    <mergeCell ref="AE196:AH196"/>
    <mergeCell ref="AE197:AF197"/>
    <mergeCell ref="AG197:AH197"/>
    <mergeCell ref="AE198:AF198"/>
    <mergeCell ref="AG198:AH198"/>
    <mergeCell ref="AE199:AF199"/>
    <mergeCell ref="AG199:AH199"/>
    <mergeCell ref="AE200:AF200"/>
    <mergeCell ref="AG200:AH200"/>
    <mergeCell ref="AE201:AF201"/>
    <mergeCell ref="AG201:AH201"/>
    <mergeCell ref="AG232:AH232"/>
    <mergeCell ref="AE233:AF233"/>
    <mergeCell ref="AG233:AH233"/>
    <mergeCell ref="AE202:AF202"/>
    <mergeCell ref="AG202:AH202"/>
    <mergeCell ref="AE203:AF203"/>
    <mergeCell ref="AG203:AH203"/>
    <mergeCell ref="AE204:AF204"/>
    <mergeCell ref="AG204:AH204"/>
    <mergeCell ref="AE205:AF205"/>
    <mergeCell ref="AG205:AH205"/>
    <mergeCell ref="AE206:AF206"/>
    <mergeCell ref="AG206:AH206"/>
    <mergeCell ref="AE207:AF207"/>
    <mergeCell ref="AG207:AH207"/>
    <mergeCell ref="AE208:AF208"/>
    <mergeCell ref="AG208:AH208"/>
    <mergeCell ref="AE209:AF209"/>
    <mergeCell ref="AG209:AH209"/>
    <mergeCell ref="AE176:AF176"/>
    <mergeCell ref="AG176:AH176"/>
    <mergeCell ref="AE177:AF177"/>
    <mergeCell ref="AG177:AH177"/>
    <mergeCell ref="AE154:AF154"/>
    <mergeCell ref="AG154:AH154"/>
    <mergeCell ref="AE155:AF155"/>
    <mergeCell ref="AG155:AH155"/>
    <mergeCell ref="AE169:AH169"/>
    <mergeCell ref="AE170:AF170"/>
    <mergeCell ref="AG170:AH170"/>
    <mergeCell ref="AE171:AF171"/>
    <mergeCell ref="AG171:AH171"/>
    <mergeCell ref="AE167:AH168"/>
    <mergeCell ref="AE180:AF180"/>
    <mergeCell ref="AG180:AH180"/>
    <mergeCell ref="AE181:AF181"/>
    <mergeCell ref="AG181:AH181"/>
    <mergeCell ref="AE148:AF148"/>
    <mergeCell ref="AG148:AH148"/>
    <mergeCell ref="AE149:AF149"/>
    <mergeCell ref="AG149:AH149"/>
    <mergeCell ref="AE150:AF150"/>
    <mergeCell ref="AG150:AH150"/>
    <mergeCell ref="AE151:AF151"/>
    <mergeCell ref="AG151:AH151"/>
    <mergeCell ref="AE152:AF152"/>
    <mergeCell ref="AG152:AH152"/>
    <mergeCell ref="AE172:AF172"/>
    <mergeCell ref="AG172:AH172"/>
    <mergeCell ref="AE173:AF173"/>
    <mergeCell ref="AG173:AH173"/>
    <mergeCell ref="AE174:AF174"/>
    <mergeCell ref="AG174:AH174"/>
    <mergeCell ref="AE175:AF175"/>
    <mergeCell ref="AG175:AH175"/>
    <mergeCell ref="AE120:AF120"/>
    <mergeCell ref="AG120:AH120"/>
    <mergeCell ref="AE121:AF121"/>
    <mergeCell ref="AG121:AH121"/>
    <mergeCell ref="AE122:AF122"/>
    <mergeCell ref="AG122:AH122"/>
    <mergeCell ref="AE123:AF123"/>
    <mergeCell ref="AG123:AH123"/>
    <mergeCell ref="AE124:AF124"/>
    <mergeCell ref="AG124:AH124"/>
    <mergeCell ref="AE125:AF125"/>
    <mergeCell ref="AG125:AH125"/>
    <mergeCell ref="AE126:AF126"/>
    <mergeCell ref="AG126:AH126"/>
    <mergeCell ref="AE127:AF127"/>
    <mergeCell ref="AG127:AH127"/>
    <mergeCell ref="AE128:AF128"/>
    <mergeCell ref="AG128:AH128"/>
    <mergeCell ref="AE73:AF73"/>
    <mergeCell ref="AG73:AH73"/>
    <mergeCell ref="AE74:AF74"/>
    <mergeCell ref="AG74:AH74"/>
    <mergeCell ref="AE88:AH88"/>
    <mergeCell ref="AE89:AF89"/>
    <mergeCell ref="AG89:AH89"/>
    <mergeCell ref="AE90:AF90"/>
    <mergeCell ref="AG90:AH90"/>
    <mergeCell ref="AE91:AF91"/>
    <mergeCell ref="AG91:AH91"/>
    <mergeCell ref="AE86:AH87"/>
    <mergeCell ref="AE97:AF97"/>
    <mergeCell ref="AG97:AH97"/>
    <mergeCell ref="AE118:AF118"/>
    <mergeCell ref="AG118:AH118"/>
    <mergeCell ref="AE119:AF119"/>
    <mergeCell ref="AG119:AH119"/>
    <mergeCell ref="AE64:AF64"/>
    <mergeCell ref="AG64:AH64"/>
    <mergeCell ref="AE65:AF65"/>
    <mergeCell ref="AG65:AH65"/>
    <mergeCell ref="AE66:AF66"/>
    <mergeCell ref="AG66:AH66"/>
    <mergeCell ref="AE67:AF67"/>
    <mergeCell ref="AG67:AH67"/>
    <mergeCell ref="AE68:AF68"/>
    <mergeCell ref="AG68:AH68"/>
    <mergeCell ref="AG69:AH69"/>
    <mergeCell ref="AE70:AF70"/>
    <mergeCell ref="AG70:AH70"/>
    <mergeCell ref="AE71:AF71"/>
    <mergeCell ref="AG71:AH71"/>
    <mergeCell ref="AE72:AF72"/>
    <mergeCell ref="AG72:AH72"/>
    <mergeCell ref="AE40:AF40"/>
    <mergeCell ref="AG40:AH40"/>
    <mergeCell ref="AE41:AF41"/>
    <mergeCell ref="AG41:AH41"/>
    <mergeCell ref="AE42:AF42"/>
    <mergeCell ref="AG42:AH42"/>
    <mergeCell ref="AE43:AF43"/>
    <mergeCell ref="AG43:AH43"/>
    <mergeCell ref="AE44:AF44"/>
    <mergeCell ref="AG44:AH44"/>
    <mergeCell ref="AE45:AF45"/>
    <mergeCell ref="AG45:AH45"/>
    <mergeCell ref="AE61:AH61"/>
    <mergeCell ref="AE62:AF62"/>
    <mergeCell ref="AG62:AH62"/>
    <mergeCell ref="AE63:AF63"/>
    <mergeCell ref="AG63:AH63"/>
    <mergeCell ref="AE20:AF2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E37:AF37"/>
    <mergeCell ref="AG37:AH37"/>
    <mergeCell ref="AE38:AF38"/>
    <mergeCell ref="AG38:AH38"/>
    <mergeCell ref="AE39:AF39"/>
    <mergeCell ref="AG39:AH39"/>
    <mergeCell ref="BH28:BM28"/>
    <mergeCell ref="BO28:BR28"/>
    <mergeCell ref="BI32:BI36"/>
    <mergeCell ref="BJ32:BM32"/>
    <mergeCell ref="BO32:BO36"/>
    <mergeCell ref="BJ34:BK34"/>
    <mergeCell ref="BY52:CD52"/>
    <mergeCell ref="CA34:CB34"/>
    <mergeCell ref="CC34:CD34"/>
    <mergeCell ref="BO59:BO63"/>
    <mergeCell ref="CF113:CF117"/>
    <mergeCell ref="CG113:CG117"/>
    <mergeCell ref="CH113:CQ114"/>
    <mergeCell ref="CF134:CQ134"/>
    <mergeCell ref="CH59:CQ60"/>
    <mergeCell ref="CF80:CQ80"/>
    <mergeCell ref="CF86:CF90"/>
    <mergeCell ref="CG86:CG90"/>
    <mergeCell ref="CH86:CQ87"/>
    <mergeCell ref="BJ61:BK61"/>
    <mergeCell ref="BJ59:BM59"/>
    <mergeCell ref="BY79:CD79"/>
    <mergeCell ref="CA61:CB61"/>
    <mergeCell ref="CC61:CD61"/>
    <mergeCell ref="BO86:BO90"/>
    <mergeCell ref="BJ113:BM113"/>
    <mergeCell ref="BO113:BO117"/>
    <mergeCell ref="BY103:CD105"/>
    <mergeCell ref="BY106:CD106"/>
    <mergeCell ref="BT109:BW109"/>
    <mergeCell ref="BH109:BM109"/>
    <mergeCell ref="BO109:BR109"/>
    <mergeCell ref="CF265:CH267"/>
    <mergeCell ref="CI265:CQ267"/>
    <mergeCell ref="CF22:CH24"/>
    <mergeCell ref="CI22:CQ24"/>
    <mergeCell ref="CF49:CH51"/>
    <mergeCell ref="CI49:CQ51"/>
    <mergeCell ref="CF76:CH78"/>
    <mergeCell ref="CI76:CQ78"/>
    <mergeCell ref="CF103:CH105"/>
    <mergeCell ref="CI103:CQ105"/>
    <mergeCell ref="CF130:CH132"/>
    <mergeCell ref="CI130:CQ132"/>
    <mergeCell ref="CF157:CH159"/>
    <mergeCell ref="CI157:CQ159"/>
    <mergeCell ref="CF184:CH186"/>
    <mergeCell ref="CI184:CQ186"/>
    <mergeCell ref="CF211:CH213"/>
    <mergeCell ref="CI211:CQ213"/>
    <mergeCell ref="CF238:CH240"/>
    <mergeCell ref="CI238:CQ240"/>
    <mergeCell ref="CH32:CQ33"/>
    <mergeCell ref="CF53:CQ53"/>
    <mergeCell ref="CF59:CF63"/>
    <mergeCell ref="CG59:CG63"/>
    <mergeCell ref="CF32:CF36"/>
    <mergeCell ref="CF107:CQ107"/>
    <mergeCell ref="CF25:CQ25"/>
    <mergeCell ref="CF82:CQ82"/>
    <mergeCell ref="CF109:CQ109"/>
    <mergeCell ref="CF136:CQ136"/>
    <mergeCell ref="CF52:CQ52"/>
    <mergeCell ref="CF79:CQ79"/>
    <mergeCell ref="BY269:CD269"/>
    <mergeCell ref="V269:AA269"/>
    <mergeCell ref="AC269:AH269"/>
    <mergeCell ref="AJ269:AO269"/>
    <mergeCell ref="AQ269:AV269"/>
    <mergeCell ref="AX269:BA269"/>
    <mergeCell ref="BC269:BF269"/>
    <mergeCell ref="BH269:BM269"/>
    <mergeCell ref="BO269:BR269"/>
    <mergeCell ref="BT269:BW269"/>
    <mergeCell ref="BY265:CD267"/>
    <mergeCell ref="V268:AA268"/>
    <mergeCell ref="AC268:AH268"/>
    <mergeCell ref="AJ268:AO268"/>
    <mergeCell ref="AQ268:AV268"/>
    <mergeCell ref="AX268:BA268"/>
    <mergeCell ref="BC268:BF268"/>
    <mergeCell ref="BH268:BM268"/>
    <mergeCell ref="BO268:BR268"/>
    <mergeCell ref="BT268:BW268"/>
    <mergeCell ref="BY268:CD268"/>
    <mergeCell ref="V265:AA267"/>
    <mergeCell ref="AC265:AH267"/>
    <mergeCell ref="AJ265:AO267"/>
    <mergeCell ref="AQ265:AV267"/>
    <mergeCell ref="AX265:BA267"/>
    <mergeCell ref="BC265:BF267"/>
    <mergeCell ref="BH265:BM267"/>
    <mergeCell ref="BO265:BR267"/>
    <mergeCell ref="BT265:BW267"/>
    <mergeCell ref="BY248:BY252"/>
    <mergeCell ref="BZ248:BZ252"/>
    <mergeCell ref="CA248:CD249"/>
    <mergeCell ref="AL249:AO249"/>
    <mergeCell ref="AS249:AV249"/>
    <mergeCell ref="AZ249:BA249"/>
    <mergeCell ref="BE249:BF249"/>
    <mergeCell ref="BJ249:BK249"/>
    <mergeCell ref="BL249:BM249"/>
    <mergeCell ref="BQ249:BR249"/>
    <mergeCell ref="AL250:AM250"/>
    <mergeCell ref="AN250:AO250"/>
    <mergeCell ref="AS250:AT250"/>
    <mergeCell ref="AU250:AV250"/>
    <mergeCell ref="AZ250:BA250"/>
    <mergeCell ref="BE250:BF250"/>
    <mergeCell ref="BJ250:BK250"/>
    <mergeCell ref="BQ250:BR250"/>
    <mergeCell ref="CA250:CB250"/>
    <mergeCell ref="CC250:CD250"/>
    <mergeCell ref="BH248:BH252"/>
    <mergeCell ref="BI248:BI252"/>
    <mergeCell ref="BJ248:BM248"/>
    <mergeCell ref="BO248:BO252"/>
    <mergeCell ref="BP248:BP252"/>
    <mergeCell ref="BQ248:BR248"/>
    <mergeCell ref="BT248:BT252"/>
    <mergeCell ref="BU248:BU252"/>
    <mergeCell ref="BV248:BW249"/>
    <mergeCell ref="AQ248:AQ252"/>
    <mergeCell ref="AR248:AR252"/>
    <mergeCell ref="AS248:AV248"/>
    <mergeCell ref="AX248:AX252"/>
    <mergeCell ref="AY248:AY252"/>
    <mergeCell ref="AZ248:BA248"/>
    <mergeCell ref="BC248:BC252"/>
    <mergeCell ref="BD248:BD252"/>
    <mergeCell ref="BE248:BF248"/>
    <mergeCell ref="V248:V252"/>
    <mergeCell ref="W248:W252"/>
    <mergeCell ref="X248:AA249"/>
    <mergeCell ref="AC248:AC252"/>
    <mergeCell ref="AD248:AD252"/>
    <mergeCell ref="AE248:AH249"/>
    <mergeCell ref="AJ248:AJ252"/>
    <mergeCell ref="AK248:AK252"/>
    <mergeCell ref="AL248:AO248"/>
    <mergeCell ref="X250:AA250"/>
    <mergeCell ref="BY242:CD242"/>
    <mergeCell ref="V244:AA244"/>
    <mergeCell ref="AC244:AH244"/>
    <mergeCell ref="AJ244:AO244"/>
    <mergeCell ref="AQ244:AV244"/>
    <mergeCell ref="AX244:BA244"/>
    <mergeCell ref="BC244:BF244"/>
    <mergeCell ref="BH244:BM244"/>
    <mergeCell ref="BO244:BR244"/>
    <mergeCell ref="BT244:BW244"/>
    <mergeCell ref="BY244:CD244"/>
    <mergeCell ref="V242:AA242"/>
    <mergeCell ref="AC242:AH242"/>
    <mergeCell ref="AJ242:AO242"/>
    <mergeCell ref="AQ242:AV242"/>
    <mergeCell ref="AX242:BA242"/>
    <mergeCell ref="BC242:BF242"/>
    <mergeCell ref="BH242:BM242"/>
    <mergeCell ref="BO242:BR242"/>
    <mergeCell ref="BT242:BW242"/>
    <mergeCell ref="BY238:CD240"/>
    <mergeCell ref="BY221:BY225"/>
    <mergeCell ref="BZ221:BZ225"/>
    <mergeCell ref="CA221:CD222"/>
    <mergeCell ref="V241:AA241"/>
    <mergeCell ref="AC241:AH241"/>
    <mergeCell ref="AJ241:AO241"/>
    <mergeCell ref="AQ241:AV241"/>
    <mergeCell ref="AX241:BA241"/>
    <mergeCell ref="BC241:BF241"/>
    <mergeCell ref="BH241:BM241"/>
    <mergeCell ref="BO241:BR241"/>
    <mergeCell ref="BT241:BW241"/>
    <mergeCell ref="BY241:CD241"/>
    <mergeCell ref="V238:AA240"/>
    <mergeCell ref="AC238:AH240"/>
    <mergeCell ref="AJ238:AO240"/>
    <mergeCell ref="AQ238:AV240"/>
    <mergeCell ref="AX238:BA240"/>
    <mergeCell ref="BC238:BF240"/>
    <mergeCell ref="BH238:BM240"/>
    <mergeCell ref="BO238:BR240"/>
    <mergeCell ref="BT238:BW240"/>
    <mergeCell ref="BE222:BF222"/>
    <mergeCell ref="BJ222:BK222"/>
    <mergeCell ref="BL222:BM222"/>
    <mergeCell ref="BQ222:BR222"/>
    <mergeCell ref="AL223:AM223"/>
    <mergeCell ref="V217:AA217"/>
    <mergeCell ref="AC217:AH217"/>
    <mergeCell ref="AJ217:AO217"/>
    <mergeCell ref="AQ217:AV217"/>
    <mergeCell ref="AX217:BA217"/>
    <mergeCell ref="BC217:BF217"/>
    <mergeCell ref="BH217:BM217"/>
    <mergeCell ref="BO217:BR217"/>
    <mergeCell ref="BT217:BW217"/>
    <mergeCell ref="BY217:CD217"/>
    <mergeCell ref="V215:AA215"/>
    <mergeCell ref="AC215:AH215"/>
    <mergeCell ref="AJ215:AO215"/>
    <mergeCell ref="AQ215:AV215"/>
    <mergeCell ref="AX215:BA215"/>
    <mergeCell ref="BC215:BF215"/>
    <mergeCell ref="CA223:CB223"/>
    <mergeCell ref="CC223:CD223"/>
    <mergeCell ref="BH221:BH225"/>
    <mergeCell ref="BI221:BI225"/>
    <mergeCell ref="BJ221:BM221"/>
    <mergeCell ref="BO221:BO225"/>
    <mergeCell ref="BP221:BP225"/>
    <mergeCell ref="BQ221:BR221"/>
    <mergeCell ref="BT221:BT225"/>
    <mergeCell ref="BU221:BU225"/>
    <mergeCell ref="BV221:BW222"/>
    <mergeCell ref="AQ221:AQ225"/>
    <mergeCell ref="AR221:AR225"/>
    <mergeCell ref="AS221:AV221"/>
    <mergeCell ref="AY221:AY225"/>
    <mergeCell ref="AZ221:BA221"/>
    <mergeCell ref="AC211:AH213"/>
    <mergeCell ref="AJ211:AO213"/>
    <mergeCell ref="AQ211:AV213"/>
    <mergeCell ref="AX211:BA213"/>
    <mergeCell ref="BC211:BF213"/>
    <mergeCell ref="BH211:BM213"/>
    <mergeCell ref="BO211:BR213"/>
    <mergeCell ref="BY215:CD215"/>
    <mergeCell ref="AQ190:AV190"/>
    <mergeCell ref="AX190:BA190"/>
    <mergeCell ref="BC190:BF190"/>
    <mergeCell ref="BH190:BM190"/>
    <mergeCell ref="AL195:AO195"/>
    <mergeCell ref="AS195:AV195"/>
    <mergeCell ref="AZ195:BA195"/>
    <mergeCell ref="BE195:BF195"/>
    <mergeCell ref="BJ195:BK195"/>
    <mergeCell ref="BL195:BM195"/>
    <mergeCell ref="BT211:BW213"/>
    <mergeCell ref="AC214:AH214"/>
    <mergeCell ref="AJ214:AO214"/>
    <mergeCell ref="AQ214:AV214"/>
    <mergeCell ref="AX214:BA214"/>
    <mergeCell ref="BC214:BF214"/>
    <mergeCell ref="BH214:BM214"/>
    <mergeCell ref="V221:V225"/>
    <mergeCell ref="W221:W225"/>
    <mergeCell ref="X221:AA222"/>
    <mergeCell ref="AC221:AC225"/>
    <mergeCell ref="AD221:AD225"/>
    <mergeCell ref="AE221:AH222"/>
    <mergeCell ref="AJ221:AJ225"/>
    <mergeCell ref="AK221:AK225"/>
    <mergeCell ref="AL221:AO221"/>
    <mergeCell ref="X223:AA223"/>
    <mergeCell ref="BE223:BF223"/>
    <mergeCell ref="BJ223:BK223"/>
    <mergeCell ref="BQ223:BR223"/>
    <mergeCell ref="AE224:AF224"/>
    <mergeCell ref="AG224:AH224"/>
    <mergeCell ref="AL222:AO222"/>
    <mergeCell ref="AS222:AV222"/>
    <mergeCell ref="AZ222:BA222"/>
    <mergeCell ref="AN223:AO223"/>
    <mergeCell ref="AS223:AT223"/>
    <mergeCell ref="AU223:AV223"/>
    <mergeCell ref="AZ223:BA223"/>
    <mergeCell ref="BC221:BC225"/>
    <mergeCell ref="BD221:BD225"/>
    <mergeCell ref="BE221:BF221"/>
    <mergeCell ref="AE223:AH223"/>
    <mergeCell ref="BO214:BR214"/>
    <mergeCell ref="BT214:BW214"/>
    <mergeCell ref="BY214:CD214"/>
    <mergeCell ref="V211:AA213"/>
    <mergeCell ref="BO190:BR190"/>
    <mergeCell ref="BT190:BW190"/>
    <mergeCell ref="BY190:CD190"/>
    <mergeCell ref="V194:V198"/>
    <mergeCell ref="W194:W198"/>
    <mergeCell ref="X194:AA195"/>
    <mergeCell ref="AC194:AC198"/>
    <mergeCell ref="AD194:AD198"/>
    <mergeCell ref="AE194:AH195"/>
    <mergeCell ref="AJ194:AJ198"/>
    <mergeCell ref="AK194:AK198"/>
    <mergeCell ref="AL194:AO194"/>
    <mergeCell ref="AQ194:AQ198"/>
    <mergeCell ref="AR194:AR198"/>
    <mergeCell ref="AS194:AV194"/>
    <mergeCell ref="AX194:AX198"/>
    <mergeCell ref="AY194:AY198"/>
    <mergeCell ref="AZ194:BA194"/>
    <mergeCell ref="BC194:BC198"/>
    <mergeCell ref="V190:AA190"/>
    <mergeCell ref="AC190:AH190"/>
    <mergeCell ref="AJ190:AO190"/>
    <mergeCell ref="BO194:BO198"/>
    <mergeCell ref="BP194:BP198"/>
    <mergeCell ref="BQ194:BR194"/>
    <mergeCell ref="BT194:BT198"/>
    <mergeCell ref="BU194:BU198"/>
    <mergeCell ref="BV194:BW195"/>
    <mergeCell ref="BY194:BY198"/>
    <mergeCell ref="BZ194:BZ198"/>
    <mergeCell ref="CA194:CD195"/>
    <mergeCell ref="BQ195:BR195"/>
    <mergeCell ref="BQ196:BR196"/>
    <mergeCell ref="CA196:CB196"/>
    <mergeCell ref="CC196:CD196"/>
    <mergeCell ref="BH215:BM215"/>
    <mergeCell ref="BO215:BR215"/>
    <mergeCell ref="BT215:BW215"/>
    <mergeCell ref="BY211:CD213"/>
    <mergeCell ref="AZ196:BA196"/>
    <mergeCell ref="BE196:BF196"/>
    <mergeCell ref="BJ196:BK196"/>
    <mergeCell ref="AK5:AK9"/>
    <mergeCell ref="X7:AA7"/>
    <mergeCell ref="O5:O9"/>
    <mergeCell ref="P5:P9"/>
    <mergeCell ref="AS5:AV5"/>
    <mergeCell ref="BL6:BM6"/>
    <mergeCell ref="BJ5:BM5"/>
    <mergeCell ref="BO5:BO9"/>
    <mergeCell ref="BP5:BP9"/>
    <mergeCell ref="BQ5:BR5"/>
    <mergeCell ref="BT5:BT9"/>
    <mergeCell ref="BU5:BU9"/>
    <mergeCell ref="BQ6:BR6"/>
    <mergeCell ref="R5:R9"/>
    <mergeCell ref="AX5:AX9"/>
    <mergeCell ref="AY5:AY9"/>
    <mergeCell ref="BQ7:BR7"/>
    <mergeCell ref="AZ5:BA5"/>
    <mergeCell ref="S221:T222"/>
    <mergeCell ref="AL7:AM7"/>
    <mergeCell ref="AN7:AO7"/>
    <mergeCell ref="AS7:AT7"/>
    <mergeCell ref="AU7:AV7"/>
    <mergeCell ref="AZ6:BA6"/>
    <mergeCell ref="BE6:BF6"/>
    <mergeCell ref="BJ6:BK6"/>
    <mergeCell ref="BE32:BF32"/>
    <mergeCell ref="BH32:BH36"/>
    <mergeCell ref="BE34:BF34"/>
    <mergeCell ref="AX32:AX36"/>
    <mergeCell ref="AY32:AY36"/>
    <mergeCell ref="AZ32:BA32"/>
    <mergeCell ref="BC32:BC36"/>
    <mergeCell ref="AZ34:BA34"/>
    <mergeCell ref="AE34:AH34"/>
    <mergeCell ref="AE35:AF35"/>
    <mergeCell ref="AG35:AH35"/>
    <mergeCell ref="S34:T34"/>
    <mergeCell ref="X34:AA34"/>
    <mergeCell ref="AR32:AR36"/>
    <mergeCell ref="AS32:AV32"/>
    <mergeCell ref="AS34:AT34"/>
    <mergeCell ref="BJ7:BK7"/>
    <mergeCell ref="S5:T6"/>
    <mergeCell ref="V5:V9"/>
    <mergeCell ref="W5:W9"/>
    <mergeCell ref="S7:T7"/>
    <mergeCell ref="AL5:AO5"/>
    <mergeCell ref="AQ5:AQ9"/>
    <mergeCell ref="AR5:AR9"/>
    <mergeCell ref="O221:O225"/>
    <mergeCell ref="P221:P225"/>
    <mergeCell ref="R221:R225"/>
    <mergeCell ref="AX221:AX225"/>
    <mergeCell ref="V214:AA214"/>
    <mergeCell ref="J10:K10"/>
    <mergeCell ref="J11:K11"/>
    <mergeCell ref="J12:K12"/>
    <mergeCell ref="J13:K13"/>
    <mergeCell ref="AL6:AO6"/>
    <mergeCell ref="AS6:AV6"/>
    <mergeCell ref="J20:K20"/>
    <mergeCell ref="AU34:AV34"/>
    <mergeCell ref="J47:K47"/>
    <mergeCell ref="O59:O63"/>
    <mergeCell ref="P59:P63"/>
    <mergeCell ref="AL61:AM61"/>
    <mergeCell ref="AN88:AO88"/>
    <mergeCell ref="H80:M80"/>
    <mergeCell ref="O80:T80"/>
    <mergeCell ref="V80:AA80"/>
    <mergeCell ref="AC80:AH80"/>
    <mergeCell ref="AJ80:AO80"/>
    <mergeCell ref="X5:AA6"/>
    <mergeCell ref="AC5:AC9"/>
    <mergeCell ref="AD5:AD9"/>
    <mergeCell ref="AE5:AH6"/>
    <mergeCell ref="S32:T33"/>
    <mergeCell ref="V32:V36"/>
    <mergeCell ref="W32:W36"/>
    <mergeCell ref="X32:AA33"/>
    <mergeCell ref="AC32:AC36"/>
    <mergeCell ref="BY1:CD1"/>
    <mergeCell ref="CA7:CB7"/>
    <mergeCell ref="CC7:CD7"/>
    <mergeCell ref="A5:A9"/>
    <mergeCell ref="B5:B9"/>
    <mergeCell ref="C5:C9"/>
    <mergeCell ref="D5:D9"/>
    <mergeCell ref="E5:F6"/>
    <mergeCell ref="H5:H9"/>
    <mergeCell ref="I5:I9"/>
    <mergeCell ref="J5:K9"/>
    <mergeCell ref="L5:M6"/>
    <mergeCell ref="AQ1:AV1"/>
    <mergeCell ref="AX1:BA1"/>
    <mergeCell ref="BC1:BF1"/>
    <mergeCell ref="BH1:BM1"/>
    <mergeCell ref="BO1:BR1"/>
    <mergeCell ref="BT1:BW1"/>
    <mergeCell ref="A1:F1"/>
    <mergeCell ref="BV5:BW6"/>
    <mergeCell ref="BY5:BY9"/>
    <mergeCell ref="BZ5:BZ9"/>
    <mergeCell ref="CA5:CD6"/>
    <mergeCell ref="H1:M1"/>
    <mergeCell ref="O1:T1"/>
    <mergeCell ref="V1:AA1"/>
    <mergeCell ref="AC1:AH1"/>
    <mergeCell ref="AJ1:AO1"/>
    <mergeCell ref="AE7:AH7"/>
    <mergeCell ref="AE8:AF8"/>
    <mergeCell ref="AG8:AH8"/>
    <mergeCell ref="AE9:AF9"/>
    <mergeCell ref="BC5:BC9"/>
    <mergeCell ref="BD5:BD9"/>
    <mergeCell ref="BE5:BF5"/>
    <mergeCell ref="BH5:BH9"/>
    <mergeCell ref="BI5:BI9"/>
    <mergeCell ref="AZ7:BA7"/>
    <mergeCell ref="BE7:BF7"/>
    <mergeCell ref="AJ5:AJ9"/>
    <mergeCell ref="AG9:AH9"/>
    <mergeCell ref="A22:F24"/>
    <mergeCell ref="H22:M24"/>
    <mergeCell ref="O22:T24"/>
    <mergeCell ref="V22:AA24"/>
    <mergeCell ref="AC22:AH24"/>
    <mergeCell ref="J14:K14"/>
    <mergeCell ref="J15:K15"/>
    <mergeCell ref="J16:K16"/>
    <mergeCell ref="J17:K17"/>
    <mergeCell ref="J18:K18"/>
    <mergeCell ref="J19:K19"/>
    <mergeCell ref="Q5:Q9"/>
    <mergeCell ref="AE10:AF10"/>
    <mergeCell ref="AG10:AH10"/>
    <mergeCell ref="AE11:AF11"/>
    <mergeCell ref="AE12:AF12"/>
    <mergeCell ref="AE13:AF13"/>
    <mergeCell ref="AE14:AF14"/>
    <mergeCell ref="AE15:AF15"/>
    <mergeCell ref="AE16:AF16"/>
    <mergeCell ref="AE17:AF17"/>
    <mergeCell ref="AE18:AF18"/>
    <mergeCell ref="AE19:AF19"/>
    <mergeCell ref="BT22:BW24"/>
    <mergeCell ref="BY22:CD24"/>
    <mergeCell ref="A25:F25"/>
    <mergeCell ref="H25:M25"/>
    <mergeCell ref="O25:T25"/>
    <mergeCell ref="V25:AA25"/>
    <mergeCell ref="AC25:AH25"/>
    <mergeCell ref="AJ25:AO25"/>
    <mergeCell ref="AQ25:AV25"/>
    <mergeCell ref="AX25:BA25"/>
    <mergeCell ref="AJ22:AO24"/>
    <mergeCell ref="AQ22:AV24"/>
    <mergeCell ref="AX22:BA24"/>
    <mergeCell ref="BC22:BF24"/>
    <mergeCell ref="BH22:BM24"/>
    <mergeCell ref="BO22:BR24"/>
    <mergeCell ref="BC25:BF25"/>
    <mergeCell ref="BH25:BM25"/>
    <mergeCell ref="BO25:BR25"/>
    <mergeCell ref="BT25:BW25"/>
    <mergeCell ref="BY25:CD25"/>
    <mergeCell ref="A26:F26"/>
    <mergeCell ref="H26:M26"/>
    <mergeCell ref="O26:T26"/>
    <mergeCell ref="V26:AA26"/>
    <mergeCell ref="AC26:AH26"/>
    <mergeCell ref="BT28:BW28"/>
    <mergeCell ref="BY28:CD28"/>
    <mergeCell ref="A32:A36"/>
    <mergeCell ref="B32:B36"/>
    <mergeCell ref="C32:C36"/>
    <mergeCell ref="D32:D36"/>
    <mergeCell ref="E32:F33"/>
    <mergeCell ref="BT26:BW26"/>
    <mergeCell ref="BY26:CD26"/>
    <mergeCell ref="A28:F28"/>
    <mergeCell ref="H28:M28"/>
    <mergeCell ref="O28:T28"/>
    <mergeCell ref="V28:AA28"/>
    <mergeCell ref="AC28:AH28"/>
    <mergeCell ref="AJ28:AO28"/>
    <mergeCell ref="AQ28:AV28"/>
    <mergeCell ref="AX28:BA28"/>
    <mergeCell ref="AJ26:AO26"/>
    <mergeCell ref="AQ26:AV26"/>
    <mergeCell ref="AX26:BA26"/>
    <mergeCell ref="BC26:BF26"/>
    <mergeCell ref="BH26:BM26"/>
    <mergeCell ref="BO26:BR26"/>
    <mergeCell ref="H32:H36"/>
    <mergeCell ref="I32:I36"/>
    <mergeCell ref="J32:K36"/>
    <mergeCell ref="BC28:BF28"/>
    <mergeCell ref="AE36:AF36"/>
    <mergeCell ref="AG36:AH36"/>
    <mergeCell ref="J37:K37"/>
    <mergeCell ref="J38:K38"/>
    <mergeCell ref="J39:K39"/>
    <mergeCell ref="J40:K40"/>
    <mergeCell ref="BZ32:BZ36"/>
    <mergeCell ref="CA32:CD33"/>
    <mergeCell ref="AL33:AO33"/>
    <mergeCell ref="AS33:AV33"/>
    <mergeCell ref="AZ33:BA33"/>
    <mergeCell ref="BE33:BF33"/>
    <mergeCell ref="BJ33:BK33"/>
    <mergeCell ref="BL33:BM33"/>
    <mergeCell ref="BQ33:BR33"/>
    <mergeCell ref="AL34:AM34"/>
    <mergeCell ref="BP32:BP36"/>
    <mergeCell ref="BQ32:BR32"/>
    <mergeCell ref="BT32:BT36"/>
    <mergeCell ref="BU32:BU36"/>
    <mergeCell ref="BV32:BW33"/>
    <mergeCell ref="BY32:BY36"/>
    <mergeCell ref="BQ34:BR34"/>
    <mergeCell ref="BD32:BD36"/>
    <mergeCell ref="L32:M33"/>
    <mergeCell ref="O32:O36"/>
    <mergeCell ref="P32:P36"/>
    <mergeCell ref="AD32:AD36"/>
    <mergeCell ref="AE32:AH33"/>
    <mergeCell ref="AJ32:AJ36"/>
    <mergeCell ref="AK32:AK36"/>
    <mergeCell ref="AL32:AO32"/>
    <mergeCell ref="AQ32:AQ36"/>
    <mergeCell ref="AN34:AO34"/>
    <mergeCell ref="A49:F51"/>
    <mergeCell ref="H49:M51"/>
    <mergeCell ref="O49:T51"/>
    <mergeCell ref="V49:AA51"/>
    <mergeCell ref="AC49:AH51"/>
    <mergeCell ref="J41:K41"/>
    <mergeCell ref="J42:K42"/>
    <mergeCell ref="J43:K43"/>
    <mergeCell ref="J44:K44"/>
    <mergeCell ref="J45:K45"/>
    <mergeCell ref="J46:K46"/>
    <mergeCell ref="BT49:BW51"/>
    <mergeCell ref="BY49:CD51"/>
    <mergeCell ref="A52:F52"/>
    <mergeCell ref="H52:M52"/>
    <mergeCell ref="V52:AA52"/>
    <mergeCell ref="AC52:AH52"/>
    <mergeCell ref="AJ52:AO52"/>
    <mergeCell ref="AQ52:AV52"/>
    <mergeCell ref="AX52:BA52"/>
    <mergeCell ref="BC52:BF52"/>
    <mergeCell ref="AJ49:AO51"/>
    <mergeCell ref="AQ49:AV51"/>
    <mergeCell ref="AX49:BA51"/>
    <mergeCell ref="BC49:BF51"/>
    <mergeCell ref="BH49:BM51"/>
    <mergeCell ref="BO49:BR51"/>
    <mergeCell ref="BH52:BM52"/>
    <mergeCell ref="BO52:BR52"/>
    <mergeCell ref="BT52:BW52"/>
    <mergeCell ref="AG46:AH46"/>
    <mergeCell ref="H53:M53"/>
    <mergeCell ref="O53:T53"/>
    <mergeCell ref="V53:AA53"/>
    <mergeCell ref="AC53:AH53"/>
    <mergeCell ref="AJ53:AO53"/>
    <mergeCell ref="BY53:CD53"/>
    <mergeCell ref="A55:F55"/>
    <mergeCell ref="H55:M55"/>
    <mergeCell ref="O55:T55"/>
    <mergeCell ref="V55:AA55"/>
    <mergeCell ref="AC55:AH55"/>
    <mergeCell ref="AJ55:AO55"/>
    <mergeCell ref="AQ55:AV55"/>
    <mergeCell ref="AX55:BA55"/>
    <mergeCell ref="BC55:BF55"/>
    <mergeCell ref="AQ53:AV53"/>
    <mergeCell ref="AX53:BA53"/>
    <mergeCell ref="BC53:BF53"/>
    <mergeCell ref="BH53:BM53"/>
    <mergeCell ref="BO53:BR53"/>
    <mergeCell ref="BT53:BW53"/>
    <mergeCell ref="BH55:BM55"/>
    <mergeCell ref="BO55:BR55"/>
    <mergeCell ref="BT55:BW55"/>
    <mergeCell ref="BY55:CD55"/>
    <mergeCell ref="A53:F53"/>
    <mergeCell ref="O52:T52"/>
    <mergeCell ref="AE47:AF47"/>
    <mergeCell ref="AG47:AH47"/>
    <mergeCell ref="A59:A63"/>
    <mergeCell ref="B59:B63"/>
    <mergeCell ref="C59:C63"/>
    <mergeCell ref="D59:D63"/>
    <mergeCell ref="E59:F60"/>
    <mergeCell ref="H59:H63"/>
    <mergeCell ref="S59:T60"/>
    <mergeCell ref="V59:V63"/>
    <mergeCell ref="W59:W63"/>
    <mergeCell ref="X59:AA60"/>
    <mergeCell ref="AC59:AC63"/>
    <mergeCell ref="AD59:AD63"/>
    <mergeCell ref="S61:T61"/>
    <mergeCell ref="X61:AA61"/>
    <mergeCell ref="I59:I63"/>
    <mergeCell ref="J59:K63"/>
    <mergeCell ref="L59:M60"/>
    <mergeCell ref="R59:R63"/>
    <mergeCell ref="J64:K64"/>
    <mergeCell ref="J65:K65"/>
    <mergeCell ref="J66:K66"/>
    <mergeCell ref="J67:K67"/>
    <mergeCell ref="CA59:CD60"/>
    <mergeCell ref="AL60:AO60"/>
    <mergeCell ref="AS60:AV60"/>
    <mergeCell ref="AZ60:BA60"/>
    <mergeCell ref="BE60:BF60"/>
    <mergeCell ref="BJ60:BK60"/>
    <mergeCell ref="BL60:BM60"/>
    <mergeCell ref="BQ60:BR60"/>
    <mergeCell ref="BQ59:BR59"/>
    <mergeCell ref="BT59:BT63"/>
    <mergeCell ref="BU59:BU63"/>
    <mergeCell ref="BV59:BW60"/>
    <mergeCell ref="BY59:BY63"/>
    <mergeCell ref="BZ59:BZ63"/>
    <mergeCell ref="BQ61:BR61"/>
    <mergeCell ref="BE59:BF59"/>
    <mergeCell ref="BH59:BH63"/>
    <mergeCell ref="BI59:BI63"/>
    <mergeCell ref="AE59:AH60"/>
    <mergeCell ref="AJ59:AJ63"/>
    <mergeCell ref="AK59:AK63"/>
    <mergeCell ref="AL59:AO59"/>
    <mergeCell ref="AQ59:AQ63"/>
    <mergeCell ref="BP59:BP63"/>
    <mergeCell ref="BE61:BF61"/>
    <mergeCell ref="AS59:AV59"/>
    <mergeCell ref="AX59:AX63"/>
    <mergeCell ref="AY59:AY63"/>
    <mergeCell ref="J74:K74"/>
    <mergeCell ref="A76:F78"/>
    <mergeCell ref="H76:M78"/>
    <mergeCell ref="O76:T78"/>
    <mergeCell ref="V76:AA78"/>
    <mergeCell ref="AC76:AH78"/>
    <mergeCell ref="J68:K68"/>
    <mergeCell ref="J69:K69"/>
    <mergeCell ref="J70:K70"/>
    <mergeCell ref="J71:K71"/>
    <mergeCell ref="J72:K72"/>
    <mergeCell ref="J73:K73"/>
    <mergeCell ref="BT76:BW78"/>
    <mergeCell ref="BY76:CD78"/>
    <mergeCell ref="A79:F79"/>
    <mergeCell ref="H79:M79"/>
    <mergeCell ref="V79:AA79"/>
    <mergeCell ref="AC79:AH79"/>
    <mergeCell ref="AJ79:AO79"/>
    <mergeCell ref="AQ79:AV79"/>
    <mergeCell ref="AX79:BA79"/>
    <mergeCell ref="BC79:BF79"/>
    <mergeCell ref="AJ76:AO78"/>
    <mergeCell ref="AQ76:AV78"/>
    <mergeCell ref="AX76:BA78"/>
    <mergeCell ref="BC76:BF78"/>
    <mergeCell ref="BH76:BM78"/>
    <mergeCell ref="BO76:BR78"/>
    <mergeCell ref="BH79:BM79"/>
    <mergeCell ref="BO79:BR79"/>
    <mergeCell ref="BT79:BW79"/>
    <mergeCell ref="AE69:AF69"/>
    <mergeCell ref="A82:F82"/>
    <mergeCell ref="H82:M82"/>
    <mergeCell ref="O82:T82"/>
    <mergeCell ref="V82:AA82"/>
    <mergeCell ref="AC82:AH82"/>
    <mergeCell ref="AJ82:AO82"/>
    <mergeCell ref="AQ82:AV82"/>
    <mergeCell ref="AX82:BA82"/>
    <mergeCell ref="BC82:BF82"/>
    <mergeCell ref="AQ80:AV80"/>
    <mergeCell ref="AX80:BA80"/>
    <mergeCell ref="BC80:BF80"/>
    <mergeCell ref="BH80:BM80"/>
    <mergeCell ref="BO80:BR80"/>
    <mergeCell ref="BT80:BW80"/>
    <mergeCell ref="BH82:BM82"/>
    <mergeCell ref="BO82:BR82"/>
    <mergeCell ref="BT82:BW82"/>
    <mergeCell ref="A80:F80"/>
    <mergeCell ref="A86:A90"/>
    <mergeCell ref="B86:B90"/>
    <mergeCell ref="C86:C90"/>
    <mergeCell ref="D86:D90"/>
    <mergeCell ref="E86:F87"/>
    <mergeCell ref="H86:H90"/>
    <mergeCell ref="S86:T87"/>
    <mergeCell ref="V86:V90"/>
    <mergeCell ref="W86:W90"/>
    <mergeCell ref="X86:AA87"/>
    <mergeCell ref="AC86:AC90"/>
    <mergeCell ref="AD86:AD90"/>
    <mergeCell ref="S88:T88"/>
    <mergeCell ref="X88:AA88"/>
    <mergeCell ref="I86:I90"/>
    <mergeCell ref="J86:K90"/>
    <mergeCell ref="L86:M87"/>
    <mergeCell ref="O86:O90"/>
    <mergeCell ref="P86:P90"/>
    <mergeCell ref="R86:R90"/>
    <mergeCell ref="J91:K91"/>
    <mergeCell ref="J92:K92"/>
    <mergeCell ref="J93:K93"/>
    <mergeCell ref="J94:K94"/>
    <mergeCell ref="CA86:CD87"/>
    <mergeCell ref="AL87:AO87"/>
    <mergeCell ref="AS87:AV87"/>
    <mergeCell ref="AZ87:BA87"/>
    <mergeCell ref="BE87:BF87"/>
    <mergeCell ref="BJ87:BK87"/>
    <mergeCell ref="BL87:BM87"/>
    <mergeCell ref="BQ87:BR87"/>
    <mergeCell ref="BQ86:BR86"/>
    <mergeCell ref="BT86:BT90"/>
    <mergeCell ref="BU86:BU90"/>
    <mergeCell ref="BV86:BW87"/>
    <mergeCell ref="BY86:BY90"/>
    <mergeCell ref="BZ86:BZ90"/>
    <mergeCell ref="BQ88:BR88"/>
    <mergeCell ref="BE86:BF86"/>
    <mergeCell ref="BH86:BH90"/>
    <mergeCell ref="BI86:BI90"/>
    <mergeCell ref="AR86:AR90"/>
    <mergeCell ref="AJ86:AJ90"/>
    <mergeCell ref="AK86:AK90"/>
    <mergeCell ref="AL86:AO86"/>
    <mergeCell ref="AQ86:AQ90"/>
    <mergeCell ref="AL88:AM88"/>
    <mergeCell ref="BP86:BP90"/>
    <mergeCell ref="A106:F106"/>
    <mergeCell ref="H106:M106"/>
    <mergeCell ref="V106:AA106"/>
    <mergeCell ref="AC106:AH106"/>
    <mergeCell ref="AJ106:AO106"/>
    <mergeCell ref="AQ106:AV106"/>
    <mergeCell ref="AX106:BA106"/>
    <mergeCell ref="BC106:BF106"/>
    <mergeCell ref="AJ103:AO105"/>
    <mergeCell ref="AQ103:AV105"/>
    <mergeCell ref="AX103:BA105"/>
    <mergeCell ref="BC103:BF105"/>
    <mergeCell ref="BH103:BM105"/>
    <mergeCell ref="BO103:BR105"/>
    <mergeCell ref="BH106:BM106"/>
    <mergeCell ref="BO106:BR106"/>
    <mergeCell ref="AE92:AF92"/>
    <mergeCell ref="AG92:AH92"/>
    <mergeCell ref="AE93:AF93"/>
    <mergeCell ref="AG93:AH93"/>
    <mergeCell ref="AE94:AF94"/>
    <mergeCell ref="AG94:AH94"/>
    <mergeCell ref="AE95:AF95"/>
    <mergeCell ref="AG95:AH95"/>
    <mergeCell ref="AE96:AF96"/>
    <mergeCell ref="AG96:AH96"/>
    <mergeCell ref="BT106:BW106"/>
    <mergeCell ref="A103:F105"/>
    <mergeCell ref="H103:M105"/>
    <mergeCell ref="O103:T105"/>
    <mergeCell ref="V103:AA105"/>
    <mergeCell ref="AC103:AH105"/>
    <mergeCell ref="BY109:CD109"/>
    <mergeCell ref="J95:K95"/>
    <mergeCell ref="J96:K96"/>
    <mergeCell ref="J97:K97"/>
    <mergeCell ref="J98:K98"/>
    <mergeCell ref="J99:K99"/>
    <mergeCell ref="J100:K100"/>
    <mergeCell ref="BT103:BW105"/>
    <mergeCell ref="A107:F107"/>
    <mergeCell ref="H107:M107"/>
    <mergeCell ref="O107:T107"/>
    <mergeCell ref="V107:AA107"/>
    <mergeCell ref="AC107:AH107"/>
    <mergeCell ref="AJ107:AO107"/>
    <mergeCell ref="J101:K101"/>
    <mergeCell ref="AE98:AF98"/>
    <mergeCell ref="AG98:AH98"/>
    <mergeCell ref="AE99:AF99"/>
    <mergeCell ref="AG99:AH99"/>
    <mergeCell ref="AE100:AF100"/>
    <mergeCell ref="AG100:AH100"/>
    <mergeCell ref="AE101:AF101"/>
    <mergeCell ref="AG101:AH101"/>
    <mergeCell ref="BY107:CD107"/>
    <mergeCell ref="A109:F109"/>
    <mergeCell ref="H109:M109"/>
    <mergeCell ref="O109:T109"/>
    <mergeCell ref="V109:AA109"/>
    <mergeCell ref="AC109:AH109"/>
    <mergeCell ref="AJ109:AO109"/>
    <mergeCell ref="AQ109:AV109"/>
    <mergeCell ref="AX109:BA109"/>
    <mergeCell ref="BC109:BF109"/>
    <mergeCell ref="AQ107:AV107"/>
    <mergeCell ref="AX107:BA107"/>
    <mergeCell ref="BC107:BF107"/>
    <mergeCell ref="BH107:BM107"/>
    <mergeCell ref="BO107:BR107"/>
    <mergeCell ref="BT107:BW107"/>
    <mergeCell ref="AS115:AT115"/>
    <mergeCell ref="AU115:AV115"/>
    <mergeCell ref="AZ115:BA115"/>
    <mergeCell ref="AL115:AM115"/>
    <mergeCell ref="BP113:BP117"/>
    <mergeCell ref="BE115:BF115"/>
    <mergeCell ref="BJ115:BK115"/>
    <mergeCell ref="AS113:AV113"/>
    <mergeCell ref="AX113:AX117"/>
    <mergeCell ref="AY113:AY117"/>
    <mergeCell ref="AZ113:BA113"/>
    <mergeCell ref="BC113:BC117"/>
    <mergeCell ref="BD113:BD117"/>
    <mergeCell ref="AR113:AR117"/>
    <mergeCell ref="AN115:AO115"/>
    <mergeCell ref="AE115:AH115"/>
    <mergeCell ref="AE116:AF116"/>
    <mergeCell ref="AG116:AH116"/>
    <mergeCell ref="AE117:AF117"/>
    <mergeCell ref="A113:A117"/>
    <mergeCell ref="B113:B117"/>
    <mergeCell ref="C113:C117"/>
    <mergeCell ref="D113:D117"/>
    <mergeCell ref="E113:F114"/>
    <mergeCell ref="O113:O117"/>
    <mergeCell ref="H113:H117"/>
    <mergeCell ref="S113:T114"/>
    <mergeCell ref="V113:V117"/>
    <mergeCell ref="W113:W117"/>
    <mergeCell ref="X113:AA114"/>
    <mergeCell ref="AC113:AC117"/>
    <mergeCell ref="AD113:AD117"/>
    <mergeCell ref="S115:T115"/>
    <mergeCell ref="X115:AA115"/>
    <mergeCell ref="I113:I117"/>
    <mergeCell ref="J113:K117"/>
    <mergeCell ref="L113:M114"/>
    <mergeCell ref="Q113:Q117"/>
    <mergeCell ref="R113:R117"/>
    <mergeCell ref="P113:P117"/>
    <mergeCell ref="AG117:AH117"/>
    <mergeCell ref="BO133:BR133"/>
    <mergeCell ref="BT133:BW133"/>
    <mergeCell ref="BY133:CD133"/>
    <mergeCell ref="CA115:CB115"/>
    <mergeCell ref="CC115:CD115"/>
    <mergeCell ref="J118:K118"/>
    <mergeCell ref="J119:K119"/>
    <mergeCell ref="J120:K120"/>
    <mergeCell ref="J121:K121"/>
    <mergeCell ref="CA113:CD114"/>
    <mergeCell ref="AL114:AO114"/>
    <mergeCell ref="AS114:AV114"/>
    <mergeCell ref="AZ114:BA114"/>
    <mergeCell ref="BE114:BF114"/>
    <mergeCell ref="BJ114:BK114"/>
    <mergeCell ref="BL114:BM114"/>
    <mergeCell ref="BQ114:BR114"/>
    <mergeCell ref="BQ113:BR113"/>
    <mergeCell ref="BT113:BT117"/>
    <mergeCell ref="BU113:BU117"/>
    <mergeCell ref="BV113:BW114"/>
    <mergeCell ref="BY113:BY117"/>
    <mergeCell ref="BZ113:BZ117"/>
    <mergeCell ref="BQ115:BR115"/>
    <mergeCell ref="BE113:BF113"/>
    <mergeCell ref="BH113:BH117"/>
    <mergeCell ref="BI113:BI117"/>
    <mergeCell ref="AE113:AH114"/>
    <mergeCell ref="AJ113:AJ117"/>
    <mergeCell ref="AK113:AK117"/>
    <mergeCell ref="AL113:AO113"/>
    <mergeCell ref="AQ113:AQ117"/>
    <mergeCell ref="BT136:BW136"/>
    <mergeCell ref="BY136:CD136"/>
    <mergeCell ref="AN142:AO142"/>
    <mergeCell ref="J128:K128"/>
    <mergeCell ref="A130:F132"/>
    <mergeCell ref="H130:M132"/>
    <mergeCell ref="O130:T132"/>
    <mergeCell ref="V130:AA132"/>
    <mergeCell ref="AC130:AH132"/>
    <mergeCell ref="J122:K122"/>
    <mergeCell ref="J123:K123"/>
    <mergeCell ref="J124:K124"/>
    <mergeCell ref="J125:K125"/>
    <mergeCell ref="J126:K126"/>
    <mergeCell ref="J127:K127"/>
    <mergeCell ref="BT130:BW132"/>
    <mergeCell ref="BY130:CD132"/>
    <mergeCell ref="A133:F133"/>
    <mergeCell ref="H133:M133"/>
    <mergeCell ref="V133:AA133"/>
    <mergeCell ref="AC133:AH133"/>
    <mergeCell ref="AJ133:AO133"/>
    <mergeCell ref="AQ133:AV133"/>
    <mergeCell ref="AX133:BA133"/>
    <mergeCell ref="BC133:BF133"/>
    <mergeCell ref="AJ130:AO132"/>
    <mergeCell ref="AQ130:AV132"/>
    <mergeCell ref="AX130:BA132"/>
    <mergeCell ref="BC130:BF132"/>
    <mergeCell ref="BH130:BM132"/>
    <mergeCell ref="BO130:BR132"/>
    <mergeCell ref="BH133:BM133"/>
    <mergeCell ref="AZ142:BA142"/>
    <mergeCell ref="BJ140:BM140"/>
    <mergeCell ref="BO140:BO144"/>
    <mergeCell ref="J140:K144"/>
    <mergeCell ref="L140:M141"/>
    <mergeCell ref="O140:O144"/>
    <mergeCell ref="P140:P144"/>
    <mergeCell ref="R140:R144"/>
    <mergeCell ref="A134:F134"/>
    <mergeCell ref="H134:M134"/>
    <mergeCell ref="O134:T134"/>
    <mergeCell ref="V134:AA134"/>
    <mergeCell ref="AC134:AH134"/>
    <mergeCell ref="AJ134:AO134"/>
    <mergeCell ref="BY134:CD134"/>
    <mergeCell ref="A136:F136"/>
    <mergeCell ref="H136:M136"/>
    <mergeCell ref="O136:T136"/>
    <mergeCell ref="V136:AA136"/>
    <mergeCell ref="AC136:AH136"/>
    <mergeCell ref="AJ136:AO136"/>
    <mergeCell ref="AQ136:AV136"/>
    <mergeCell ref="AX136:BA136"/>
    <mergeCell ref="BC136:BF136"/>
    <mergeCell ref="AQ134:AV134"/>
    <mergeCell ref="AX134:BA134"/>
    <mergeCell ref="BC134:BF134"/>
    <mergeCell ref="BH134:BM134"/>
    <mergeCell ref="BO134:BR134"/>
    <mergeCell ref="BT134:BW134"/>
    <mergeCell ref="BH136:BM136"/>
    <mergeCell ref="BO136:BR136"/>
    <mergeCell ref="CA140:CD141"/>
    <mergeCell ref="AL141:AO141"/>
    <mergeCell ref="AS141:AV141"/>
    <mergeCell ref="AZ141:BA141"/>
    <mergeCell ref="BE141:BF141"/>
    <mergeCell ref="BJ141:BK141"/>
    <mergeCell ref="BL141:BM141"/>
    <mergeCell ref="BQ141:BR141"/>
    <mergeCell ref="BQ140:BR140"/>
    <mergeCell ref="BT140:BT144"/>
    <mergeCell ref="BU140:BU144"/>
    <mergeCell ref="BV140:BW141"/>
    <mergeCell ref="BY140:BY144"/>
    <mergeCell ref="BZ140:BZ144"/>
    <mergeCell ref="BQ142:BR142"/>
    <mergeCell ref="BE140:BF140"/>
    <mergeCell ref="BH140:BH144"/>
    <mergeCell ref="BI140:BI144"/>
    <mergeCell ref="AL140:AO140"/>
    <mergeCell ref="AQ140:AQ144"/>
    <mergeCell ref="AR140:AR144"/>
    <mergeCell ref="AL142:AM142"/>
    <mergeCell ref="BP140:BP144"/>
    <mergeCell ref="BE142:BF142"/>
    <mergeCell ref="BJ142:BK142"/>
    <mergeCell ref="AS140:AV140"/>
    <mergeCell ref="AX140:AX144"/>
    <mergeCell ref="AY140:AY144"/>
    <mergeCell ref="AZ140:BA140"/>
    <mergeCell ref="BC140:BC144"/>
    <mergeCell ref="BD140:BD144"/>
    <mergeCell ref="BY161:CD161"/>
    <mergeCell ref="A163:F163"/>
    <mergeCell ref="H163:M163"/>
    <mergeCell ref="O163:T163"/>
    <mergeCell ref="V163:AA163"/>
    <mergeCell ref="AC163:AH163"/>
    <mergeCell ref="AJ163:AO163"/>
    <mergeCell ref="AQ163:AV163"/>
    <mergeCell ref="AX163:BA163"/>
    <mergeCell ref="BC163:BF163"/>
    <mergeCell ref="BH163:BM163"/>
    <mergeCell ref="CA142:CB142"/>
    <mergeCell ref="CC142:CD142"/>
    <mergeCell ref="J145:K145"/>
    <mergeCell ref="J146:K146"/>
    <mergeCell ref="J147:K147"/>
    <mergeCell ref="J148:K148"/>
    <mergeCell ref="A140:A144"/>
    <mergeCell ref="B140:B144"/>
    <mergeCell ref="C140:C144"/>
    <mergeCell ref="D140:D144"/>
    <mergeCell ref="E140:F141"/>
    <mergeCell ref="H140:H144"/>
    <mergeCell ref="S140:T141"/>
    <mergeCell ref="V140:V144"/>
    <mergeCell ref="W140:W144"/>
    <mergeCell ref="X140:AA141"/>
    <mergeCell ref="AC140:AC144"/>
    <mergeCell ref="AD140:AD144"/>
    <mergeCell ref="S142:T142"/>
    <mergeCell ref="X142:AA142"/>
    <mergeCell ref="AE142:AH142"/>
    <mergeCell ref="I140:I144"/>
    <mergeCell ref="BY157:CD159"/>
    <mergeCell ref="A160:F160"/>
    <mergeCell ref="H160:M160"/>
    <mergeCell ref="V160:AA160"/>
    <mergeCell ref="AC160:AH160"/>
    <mergeCell ref="AJ160:AO160"/>
    <mergeCell ref="AQ160:AV160"/>
    <mergeCell ref="AX160:BA160"/>
    <mergeCell ref="BC160:BF160"/>
    <mergeCell ref="AJ157:AO159"/>
    <mergeCell ref="AQ157:AV159"/>
    <mergeCell ref="AX157:BA159"/>
    <mergeCell ref="BC157:BF159"/>
    <mergeCell ref="BH157:BM159"/>
    <mergeCell ref="BO157:BR159"/>
    <mergeCell ref="BH160:BM160"/>
    <mergeCell ref="BO160:BR160"/>
    <mergeCell ref="BT160:BW160"/>
    <mergeCell ref="BY160:CD160"/>
    <mergeCell ref="AS142:AT142"/>
    <mergeCell ref="AE143:AF143"/>
    <mergeCell ref="AG143:AH143"/>
    <mergeCell ref="AE140:AH141"/>
    <mergeCell ref="AE144:AF144"/>
    <mergeCell ref="AG144:AH144"/>
    <mergeCell ref="AE145:AF145"/>
    <mergeCell ref="AG145:AH145"/>
    <mergeCell ref="AE146:AF146"/>
    <mergeCell ref="AG146:AH146"/>
    <mergeCell ref="AE147:AF147"/>
    <mergeCell ref="AG147:AH147"/>
    <mergeCell ref="BV167:BW168"/>
    <mergeCell ref="BY167:BY171"/>
    <mergeCell ref="BZ167:BZ171"/>
    <mergeCell ref="BQ169:BR169"/>
    <mergeCell ref="BE167:BF167"/>
    <mergeCell ref="J155:K155"/>
    <mergeCell ref="A157:F159"/>
    <mergeCell ref="H157:M159"/>
    <mergeCell ref="O157:T159"/>
    <mergeCell ref="V157:AA159"/>
    <mergeCell ref="AC157:AH159"/>
    <mergeCell ref="J149:K149"/>
    <mergeCell ref="J150:K150"/>
    <mergeCell ref="J151:K151"/>
    <mergeCell ref="J152:K152"/>
    <mergeCell ref="J153:K153"/>
    <mergeCell ref="J154:K154"/>
    <mergeCell ref="BT157:BW159"/>
    <mergeCell ref="A161:F161"/>
    <mergeCell ref="H161:M161"/>
    <mergeCell ref="O161:T161"/>
    <mergeCell ref="V161:AA161"/>
    <mergeCell ref="AC161:AH161"/>
    <mergeCell ref="AJ161:AO161"/>
    <mergeCell ref="AQ161:AV161"/>
    <mergeCell ref="AX161:BA161"/>
    <mergeCell ref="BC161:BF161"/>
    <mergeCell ref="BH161:BM161"/>
    <mergeCell ref="BO161:BR161"/>
    <mergeCell ref="BT161:BW161"/>
    <mergeCell ref="AE153:AF153"/>
    <mergeCell ref="AG153:AH153"/>
    <mergeCell ref="BO163:BR163"/>
    <mergeCell ref="BT163:BW163"/>
    <mergeCell ref="BY163:CD163"/>
    <mergeCell ref="A167:A171"/>
    <mergeCell ref="B167:B171"/>
    <mergeCell ref="C167:C171"/>
    <mergeCell ref="D167:D171"/>
    <mergeCell ref="E167:F168"/>
    <mergeCell ref="H167:H171"/>
    <mergeCell ref="S167:T168"/>
    <mergeCell ref="V167:V171"/>
    <mergeCell ref="W167:W171"/>
    <mergeCell ref="X167:AA168"/>
    <mergeCell ref="AC167:AC171"/>
    <mergeCell ref="AD167:AD171"/>
    <mergeCell ref="S169:T169"/>
    <mergeCell ref="X169:AA169"/>
    <mergeCell ref="I167:I171"/>
    <mergeCell ref="J167:K171"/>
    <mergeCell ref="L167:M168"/>
    <mergeCell ref="O167:O171"/>
    <mergeCell ref="P167:P171"/>
    <mergeCell ref="R167:R171"/>
    <mergeCell ref="BQ168:BR168"/>
    <mergeCell ref="BQ167:BR167"/>
    <mergeCell ref="BT167:BT171"/>
    <mergeCell ref="BU167:BU171"/>
    <mergeCell ref="AL167:AO167"/>
    <mergeCell ref="AQ167:AQ171"/>
    <mergeCell ref="AR167:AR171"/>
    <mergeCell ref="AU169:AV169"/>
    <mergeCell ref="AZ169:BA169"/>
    <mergeCell ref="AN169:AO169"/>
    <mergeCell ref="BJ167:BM167"/>
    <mergeCell ref="BO167:BO171"/>
    <mergeCell ref="AL169:AM169"/>
    <mergeCell ref="BP167:BP171"/>
    <mergeCell ref="BE169:BF169"/>
    <mergeCell ref="BJ169:BK169"/>
    <mergeCell ref="AS167:AV167"/>
    <mergeCell ref="AX167:AX171"/>
    <mergeCell ref="AY167:AY171"/>
    <mergeCell ref="AZ167:BA167"/>
    <mergeCell ref="BC167:BC171"/>
    <mergeCell ref="BD167:BD171"/>
    <mergeCell ref="AS169:AT169"/>
    <mergeCell ref="A187:F187"/>
    <mergeCell ref="H187:M187"/>
    <mergeCell ref="V187:AA187"/>
    <mergeCell ref="AC187:AH187"/>
    <mergeCell ref="AJ187:AO187"/>
    <mergeCell ref="AQ187:AV187"/>
    <mergeCell ref="AX187:BA187"/>
    <mergeCell ref="BC187:BF187"/>
    <mergeCell ref="AJ184:AO186"/>
    <mergeCell ref="AQ184:AV186"/>
    <mergeCell ref="AX184:BA186"/>
    <mergeCell ref="BC184:BF186"/>
    <mergeCell ref="BH184:BM186"/>
    <mergeCell ref="BO184:BR186"/>
    <mergeCell ref="AE178:AF178"/>
    <mergeCell ref="AG178:AH178"/>
    <mergeCell ref="AE179:AF179"/>
    <mergeCell ref="AG179:AH179"/>
    <mergeCell ref="BC188:BF188"/>
    <mergeCell ref="BH188:BM188"/>
    <mergeCell ref="BO188:BR188"/>
    <mergeCell ref="BT188:BW188"/>
    <mergeCell ref="BH187:BM187"/>
    <mergeCell ref="BO187:BR187"/>
    <mergeCell ref="BT187:BW187"/>
    <mergeCell ref="BY187:CD187"/>
    <mergeCell ref="A184:F186"/>
    <mergeCell ref="H184:M186"/>
    <mergeCell ref="O184:T186"/>
    <mergeCell ref="V184:AA186"/>
    <mergeCell ref="AC184:AH186"/>
    <mergeCell ref="A188:F188"/>
    <mergeCell ref="H188:M188"/>
    <mergeCell ref="S223:T223"/>
    <mergeCell ref="O238:T240"/>
    <mergeCell ref="O190:T190"/>
    <mergeCell ref="O194:O198"/>
    <mergeCell ref="P194:P198"/>
    <mergeCell ref="R194:R198"/>
    <mergeCell ref="S194:T195"/>
    <mergeCell ref="S196:T196"/>
    <mergeCell ref="O211:T213"/>
    <mergeCell ref="O215:T215"/>
    <mergeCell ref="O217:T217"/>
    <mergeCell ref="BD194:BD198"/>
    <mergeCell ref="X196:AA196"/>
    <mergeCell ref="AL196:AM196"/>
    <mergeCell ref="AN196:AO196"/>
    <mergeCell ref="AS196:AT196"/>
    <mergeCell ref="AU196:AV196"/>
    <mergeCell ref="A190:F190"/>
    <mergeCell ref="A194:A198"/>
    <mergeCell ref="B194:B198"/>
    <mergeCell ref="C194:C198"/>
    <mergeCell ref="D194:D198"/>
    <mergeCell ref="E194:F195"/>
    <mergeCell ref="A211:F213"/>
    <mergeCell ref="A215:F215"/>
    <mergeCell ref="A214:F214"/>
    <mergeCell ref="A217:F217"/>
    <mergeCell ref="A221:A225"/>
    <mergeCell ref="B221:B225"/>
    <mergeCell ref="C221:C225"/>
    <mergeCell ref="D221:D225"/>
    <mergeCell ref="E221:F222"/>
    <mergeCell ref="A238:F240"/>
    <mergeCell ref="A241:F241"/>
    <mergeCell ref="A242:F242"/>
    <mergeCell ref="A244:F244"/>
    <mergeCell ref="A248:A252"/>
    <mergeCell ref="B248:B252"/>
    <mergeCell ref="C248:C252"/>
    <mergeCell ref="D248:D252"/>
    <mergeCell ref="E248:F249"/>
    <mergeCell ref="A265:F267"/>
    <mergeCell ref="A268:F268"/>
    <mergeCell ref="A269:F269"/>
    <mergeCell ref="H190:M190"/>
    <mergeCell ref="H194:H198"/>
    <mergeCell ref="I194:I198"/>
    <mergeCell ref="J194:K198"/>
    <mergeCell ref="L194:M195"/>
    <mergeCell ref="J199:K199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H211:M213"/>
    <mergeCell ref="H214:M214"/>
    <mergeCell ref="H215:M215"/>
    <mergeCell ref="H217:M217"/>
    <mergeCell ref="H221:H225"/>
    <mergeCell ref="I221:I225"/>
    <mergeCell ref="J253:K253"/>
    <mergeCell ref="J254:K254"/>
    <mergeCell ref="H265:M267"/>
    <mergeCell ref="H268:M268"/>
    <mergeCell ref="H269:M269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21:K225"/>
    <mergeCell ref="L221:M222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H238:M240"/>
    <mergeCell ref="H241:M241"/>
    <mergeCell ref="H242:M242"/>
    <mergeCell ref="H244:M244"/>
    <mergeCell ref="H248:H252"/>
    <mergeCell ref="I248:I252"/>
    <mergeCell ref="J248:K252"/>
    <mergeCell ref="L248:M249"/>
    <mergeCell ref="CG167:CG171"/>
    <mergeCell ref="AJ188:AO188"/>
    <mergeCell ref="BT184:BW186"/>
    <mergeCell ref="BY184:CD186"/>
    <mergeCell ref="J182:K182"/>
    <mergeCell ref="J176:K176"/>
    <mergeCell ref="J177:K177"/>
    <mergeCell ref="J178:K178"/>
    <mergeCell ref="J179:K179"/>
    <mergeCell ref="J180:K180"/>
    <mergeCell ref="J181:K181"/>
    <mergeCell ref="O188:T188"/>
    <mergeCell ref="V188:AA188"/>
    <mergeCell ref="AC188:AH188"/>
    <mergeCell ref="CA169:CB169"/>
    <mergeCell ref="CC169:CD169"/>
    <mergeCell ref="J172:K172"/>
    <mergeCell ref="J173:K173"/>
    <mergeCell ref="J174:K174"/>
    <mergeCell ref="J175:K175"/>
    <mergeCell ref="CA167:CD168"/>
    <mergeCell ref="AL168:AO168"/>
    <mergeCell ref="AS168:AV168"/>
    <mergeCell ref="Q248:Q252"/>
    <mergeCell ref="AZ168:BA168"/>
    <mergeCell ref="BE168:BF168"/>
    <mergeCell ref="BJ168:BK168"/>
    <mergeCell ref="BL168:BM168"/>
    <mergeCell ref="BY188:CD188"/>
    <mergeCell ref="Q32:Q36"/>
    <mergeCell ref="Q59:Q63"/>
    <mergeCell ref="Q86:Q90"/>
    <mergeCell ref="CF5:CF9"/>
    <mergeCell ref="CG5:CG9"/>
    <mergeCell ref="CF26:CQ26"/>
    <mergeCell ref="CA88:CB88"/>
    <mergeCell ref="CC88:CD88"/>
    <mergeCell ref="BJ88:BK88"/>
    <mergeCell ref="AS86:AV86"/>
    <mergeCell ref="AX86:AX90"/>
    <mergeCell ref="AY86:AY90"/>
    <mergeCell ref="AZ86:BA86"/>
    <mergeCell ref="BC86:BC90"/>
    <mergeCell ref="BD86:BD90"/>
    <mergeCell ref="AS88:AT88"/>
    <mergeCell ref="AU88:AV88"/>
    <mergeCell ref="AZ88:BA88"/>
    <mergeCell ref="BY80:CD80"/>
    <mergeCell ref="BE88:BF88"/>
    <mergeCell ref="BY82:CD82"/>
    <mergeCell ref="BJ86:BM86"/>
    <mergeCell ref="AZ59:BA59"/>
    <mergeCell ref="BC59:BC63"/>
    <mergeCell ref="BD59:BD63"/>
    <mergeCell ref="AS61:AT61"/>
    <mergeCell ref="AU61:AV61"/>
    <mergeCell ref="AZ61:BA61"/>
    <mergeCell ref="AN61:AO61"/>
    <mergeCell ref="AR59:AR63"/>
    <mergeCell ref="R32:R36"/>
    <mergeCell ref="AE46:AF46"/>
    <mergeCell ref="CF269:CQ269"/>
    <mergeCell ref="CF188:CQ188"/>
    <mergeCell ref="CF194:CF198"/>
    <mergeCell ref="CG194:CG198"/>
    <mergeCell ref="CH194:CQ195"/>
    <mergeCell ref="CF215:CQ215"/>
    <mergeCell ref="CF221:CF225"/>
    <mergeCell ref="CG221:CG225"/>
    <mergeCell ref="CH221:CQ222"/>
    <mergeCell ref="CF242:CQ242"/>
    <mergeCell ref="CF248:CF252"/>
    <mergeCell ref="CG248:CG252"/>
    <mergeCell ref="CH248:CQ249"/>
    <mergeCell ref="CF268:CQ268"/>
    <mergeCell ref="O268:T268"/>
    <mergeCell ref="O242:T242"/>
    <mergeCell ref="O244:T244"/>
    <mergeCell ref="O248:O252"/>
    <mergeCell ref="P248:P252"/>
    <mergeCell ref="R248:R252"/>
    <mergeCell ref="S248:T249"/>
    <mergeCell ref="S250:T250"/>
    <mergeCell ref="BE194:BF194"/>
    <mergeCell ref="BH194:BH198"/>
    <mergeCell ref="BI194:BI198"/>
    <mergeCell ref="BJ194:BM194"/>
    <mergeCell ref="O265:T267"/>
    <mergeCell ref="O269:T269"/>
    <mergeCell ref="CH196:CL196"/>
    <mergeCell ref="CH223:CL223"/>
    <mergeCell ref="CH250:CL250"/>
    <mergeCell ref="AQ188:AV188"/>
    <mergeCell ref="CF106:CQ106"/>
    <mergeCell ref="CF133:CQ133"/>
    <mergeCell ref="CF160:CQ160"/>
    <mergeCell ref="CF187:CQ187"/>
    <mergeCell ref="CF214:CQ214"/>
    <mergeCell ref="CF241:CQ241"/>
    <mergeCell ref="O79:T79"/>
    <mergeCell ref="O106:T106"/>
    <mergeCell ref="O133:T133"/>
    <mergeCell ref="O160:T160"/>
    <mergeCell ref="O187:T187"/>
    <mergeCell ref="O214:T214"/>
    <mergeCell ref="O241:T241"/>
    <mergeCell ref="CH34:CL34"/>
    <mergeCell ref="CH61:CL61"/>
    <mergeCell ref="CH88:CL88"/>
    <mergeCell ref="CH115:CL115"/>
    <mergeCell ref="CH142:CL142"/>
    <mergeCell ref="CH169:CL169"/>
    <mergeCell ref="Q140:Q144"/>
    <mergeCell ref="Q167:Q171"/>
    <mergeCell ref="Q194:Q198"/>
    <mergeCell ref="Q221:Q225"/>
    <mergeCell ref="AJ140:AJ144"/>
    <mergeCell ref="AK140:AK144"/>
    <mergeCell ref="AU142:AV142"/>
    <mergeCell ref="CG32:CG36"/>
    <mergeCell ref="BH167:BH171"/>
    <mergeCell ref="BI167:BI171"/>
    <mergeCell ref="AJ167:AJ171"/>
    <mergeCell ref="AK167:AK171"/>
    <mergeCell ref="AX188:BA188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印刷シート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態測定記録用紙グループ【高校生】 2020年度 コムロコンサルティンググループ</dc:title>
  <dc:subject>体力・形態測定分析フォーマット　2020+ － Japan as No.1 “AGAIN” －</dc:subject>
  <dc:creator>Komuro Consulting Group 小室匡史</dc:creator>
  <dc:description>Copyright © Komuro Consulting Group 許可無き無断使用を禁ず．問い合わせ先：コムロコンサルティンググループ CEO 小室匡史 https://ko-cg.com/</dc:description>
  <cp:lastModifiedBy>Masashi KOMURO</cp:lastModifiedBy>
  <cp:lastPrinted>2023-09-13T04:40:11Z</cp:lastPrinted>
  <dcterms:created xsi:type="dcterms:W3CDTF">2018-02-06T00:44:36Z</dcterms:created>
  <dcterms:modified xsi:type="dcterms:W3CDTF">2024-01-30T00:07:22Z</dcterms:modified>
</cp:coreProperties>
</file>